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ydnieTaylor/Desktop/Grad School/Financial Analysis/Research Project/"/>
    </mc:Choice>
  </mc:AlternateContent>
  <xr:revisionPtr revIDLastSave="0" documentId="13_ncr:1_{2E16C6F6-CB30-0546-88B6-F49C549C47E0}" xr6:coauthVersionLast="36" xr6:coauthVersionMax="47" xr10:uidLastSave="{00000000-0000-0000-0000-000000000000}"/>
  <bookViews>
    <workbookView xWindow="0" yWindow="500" windowWidth="25060" windowHeight="12300" tabRatio="500" activeTab="2" xr2:uid="{00000000-000D-0000-FFFF-FFFF00000000}"/>
  </bookViews>
  <sheets>
    <sheet name="Ratios" sheetId="2" r:id="rId1"/>
    <sheet name="Horiz" sheetId="3" r:id="rId2"/>
    <sheet name="Vertic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9" i="2" l="1"/>
  <c r="L29" i="2"/>
  <c r="M29" i="2"/>
  <c r="N29" i="2"/>
  <c r="J29" i="2"/>
  <c r="J25" i="2" l="1"/>
  <c r="K18" i="2"/>
  <c r="K10" i="2"/>
  <c r="K25" i="2" l="1"/>
  <c r="L25" i="2"/>
  <c r="M25" i="2"/>
  <c r="N25" i="2"/>
  <c r="K16" i="2"/>
  <c r="L16" i="2"/>
  <c r="M16" i="2"/>
  <c r="N16" i="2"/>
  <c r="J16" i="2"/>
  <c r="I79" i="4"/>
  <c r="J79" i="4"/>
  <c r="K79" i="4"/>
  <c r="L79" i="4"/>
  <c r="H79" i="4"/>
  <c r="I78" i="4"/>
  <c r="J78" i="4"/>
  <c r="K78" i="4"/>
  <c r="L78" i="4"/>
  <c r="H78" i="4"/>
  <c r="I77" i="4"/>
  <c r="J77" i="4"/>
  <c r="K77" i="4"/>
  <c r="L77" i="4"/>
  <c r="H77" i="4"/>
  <c r="I76" i="4"/>
  <c r="J76" i="4"/>
  <c r="K76" i="4"/>
  <c r="L76" i="4"/>
  <c r="H76" i="4"/>
  <c r="I75" i="4"/>
  <c r="J75" i="4"/>
  <c r="K75" i="4"/>
  <c r="L75" i="4"/>
  <c r="H75" i="4"/>
  <c r="I74" i="4"/>
  <c r="J74" i="4"/>
  <c r="K74" i="4"/>
  <c r="L74" i="4"/>
  <c r="H74" i="4"/>
  <c r="I73" i="4"/>
  <c r="J73" i="4"/>
  <c r="K73" i="4"/>
  <c r="L73" i="4"/>
  <c r="H73" i="4"/>
  <c r="I72" i="4"/>
  <c r="J72" i="4"/>
  <c r="K72" i="4"/>
  <c r="L72" i="4"/>
  <c r="H72" i="4"/>
  <c r="I66" i="4"/>
  <c r="J66" i="4"/>
  <c r="K66" i="4"/>
  <c r="L66" i="4"/>
  <c r="H66" i="4"/>
  <c r="I65" i="4"/>
  <c r="J65" i="4"/>
  <c r="K65" i="4"/>
  <c r="L65" i="4"/>
  <c r="H65" i="4"/>
  <c r="I64" i="4"/>
  <c r="J64" i="4"/>
  <c r="K64" i="4"/>
  <c r="L64" i="4"/>
  <c r="H64" i="4"/>
  <c r="I63" i="4"/>
  <c r="J63" i="4"/>
  <c r="K63" i="4"/>
  <c r="L63" i="4"/>
  <c r="H63" i="4"/>
  <c r="I62" i="4"/>
  <c r="J62" i="4"/>
  <c r="K62" i="4"/>
  <c r="L62" i="4"/>
  <c r="H62" i="4"/>
  <c r="I61" i="4"/>
  <c r="J61" i="4"/>
  <c r="K61" i="4"/>
  <c r="L61" i="4"/>
  <c r="H61" i="4"/>
  <c r="I60" i="4"/>
  <c r="J60" i="4"/>
  <c r="K60" i="4"/>
  <c r="L60" i="4"/>
  <c r="H60" i="4"/>
  <c r="I55" i="4"/>
  <c r="J55" i="4"/>
  <c r="K55" i="4"/>
  <c r="L55" i="4"/>
  <c r="H55" i="4"/>
  <c r="I54" i="4"/>
  <c r="J54" i="4"/>
  <c r="K54" i="4"/>
  <c r="L54" i="4"/>
  <c r="H54" i="4"/>
  <c r="I53" i="4"/>
  <c r="J53" i="4"/>
  <c r="K53" i="4"/>
  <c r="L53" i="4"/>
  <c r="H53" i="4"/>
  <c r="I52" i="4"/>
  <c r="J52" i="4"/>
  <c r="K52" i="4"/>
  <c r="L52" i="4"/>
  <c r="H52" i="4"/>
  <c r="I51" i="4"/>
  <c r="J51" i="4"/>
  <c r="K51" i="4"/>
  <c r="L51" i="4"/>
  <c r="I50" i="4"/>
  <c r="J50" i="4"/>
  <c r="K50" i="4"/>
  <c r="L50" i="4"/>
  <c r="H50" i="4"/>
  <c r="I49" i="4"/>
  <c r="J49" i="4"/>
  <c r="K49" i="4"/>
  <c r="L49" i="4"/>
  <c r="H49" i="4"/>
  <c r="I48" i="4"/>
  <c r="J48" i="4"/>
  <c r="K48" i="4"/>
  <c r="L48" i="4"/>
  <c r="H48" i="4"/>
  <c r="I47" i="4"/>
  <c r="J47" i="4"/>
  <c r="K47" i="4"/>
  <c r="L47" i="4"/>
  <c r="H47" i="4"/>
  <c r="I46" i="4"/>
  <c r="J46" i="4"/>
  <c r="K46" i="4"/>
  <c r="L46" i="4"/>
  <c r="H46" i="4"/>
  <c r="I43" i="4"/>
  <c r="J43" i="4"/>
  <c r="K43" i="4"/>
  <c r="L43" i="4"/>
  <c r="H43" i="4"/>
  <c r="I42" i="4"/>
  <c r="J42" i="4"/>
  <c r="K42" i="4"/>
  <c r="L42" i="4"/>
  <c r="H42" i="4"/>
  <c r="I41" i="4"/>
  <c r="J41" i="4"/>
  <c r="K41" i="4"/>
  <c r="L41" i="4"/>
  <c r="H41" i="4"/>
  <c r="I40" i="4"/>
  <c r="J40" i="4"/>
  <c r="K40" i="4"/>
  <c r="L40" i="4"/>
  <c r="H40" i="4"/>
  <c r="I39" i="4"/>
  <c r="J39" i="4"/>
  <c r="K39" i="4"/>
  <c r="L39" i="4"/>
  <c r="H39" i="4"/>
  <c r="I38" i="4"/>
  <c r="J38" i="4"/>
  <c r="K38" i="4"/>
  <c r="L38" i="4"/>
  <c r="H38" i="4"/>
  <c r="I37" i="4"/>
  <c r="J37" i="4"/>
  <c r="K37" i="4"/>
  <c r="L37" i="4"/>
  <c r="H37" i="4"/>
  <c r="I36" i="4"/>
  <c r="J36" i="4"/>
  <c r="K36" i="4"/>
  <c r="L36" i="4"/>
  <c r="H36" i="4"/>
  <c r="I35" i="4"/>
  <c r="J35" i="4"/>
  <c r="K35" i="4"/>
  <c r="L35" i="4"/>
  <c r="H35" i="4"/>
  <c r="I34" i="4"/>
  <c r="J34" i="4"/>
  <c r="K34" i="4"/>
  <c r="L34" i="4"/>
  <c r="H34" i="4"/>
  <c r="I33" i="4"/>
  <c r="J33" i="4"/>
  <c r="K33" i="4"/>
  <c r="L33" i="4"/>
  <c r="H33" i="4"/>
  <c r="I32" i="4"/>
  <c r="J32" i="4"/>
  <c r="K32" i="4"/>
  <c r="L32" i="4"/>
  <c r="H32" i="4"/>
  <c r="I17" i="4"/>
  <c r="J17" i="4"/>
  <c r="K17" i="4"/>
  <c r="L17" i="4"/>
  <c r="H17" i="4"/>
  <c r="I16" i="4"/>
  <c r="J16" i="4"/>
  <c r="K16" i="4"/>
  <c r="L16" i="4"/>
  <c r="H16" i="4"/>
  <c r="I15" i="4"/>
  <c r="J15" i="4"/>
  <c r="K15" i="4"/>
  <c r="L15" i="4"/>
  <c r="H15" i="4"/>
  <c r="H51" i="4"/>
  <c r="I14" i="4"/>
  <c r="J14" i="4"/>
  <c r="K14" i="4"/>
  <c r="L14" i="4"/>
  <c r="H14" i="4"/>
  <c r="I13" i="4"/>
  <c r="J13" i="4"/>
  <c r="K13" i="4"/>
  <c r="L13" i="4"/>
  <c r="H13" i="4"/>
  <c r="I12" i="4"/>
  <c r="J12" i="4"/>
  <c r="K12" i="4"/>
  <c r="L12" i="4"/>
  <c r="H12" i="4"/>
  <c r="I11" i="4"/>
  <c r="J11" i="4"/>
  <c r="K11" i="4"/>
  <c r="L11" i="4"/>
  <c r="H11" i="4"/>
  <c r="J10" i="4"/>
  <c r="K10" i="4"/>
  <c r="I10" i="4"/>
  <c r="L9" i="4"/>
  <c r="H9" i="4"/>
  <c r="J9" i="4"/>
  <c r="K9" i="4"/>
  <c r="I9" i="4"/>
  <c r="I8" i="4"/>
  <c r="J8" i="4"/>
  <c r="K8" i="4"/>
  <c r="L8" i="4"/>
  <c r="H8" i="4"/>
  <c r="J7" i="4"/>
  <c r="I7" i="4"/>
  <c r="K7" i="4"/>
  <c r="L7" i="4"/>
  <c r="H7" i="4"/>
  <c r="L6" i="4"/>
  <c r="K6" i="4"/>
  <c r="J6" i="4"/>
  <c r="I6" i="4"/>
  <c r="H6" i="4"/>
  <c r="I79" i="3"/>
  <c r="J79" i="3"/>
  <c r="K79" i="3"/>
  <c r="I78" i="3"/>
  <c r="J78" i="3"/>
  <c r="K78" i="3"/>
  <c r="I77" i="3"/>
  <c r="J77" i="3"/>
  <c r="K77" i="3"/>
  <c r="I76" i="3"/>
  <c r="J76" i="3"/>
  <c r="K76" i="3"/>
  <c r="I75" i="3"/>
  <c r="J75" i="3"/>
  <c r="K75" i="3"/>
  <c r="I74" i="3"/>
  <c r="J74" i="3"/>
  <c r="K74" i="3"/>
  <c r="I73" i="3"/>
  <c r="J73" i="3"/>
  <c r="K73" i="3"/>
  <c r="I72" i="3"/>
  <c r="J72" i="3"/>
  <c r="K72" i="3"/>
  <c r="I71" i="3"/>
  <c r="J71" i="3"/>
  <c r="K71" i="3"/>
  <c r="I70" i="3"/>
  <c r="J70" i="3"/>
  <c r="K70" i="3"/>
  <c r="I66" i="3"/>
  <c r="J66" i="3"/>
  <c r="K66" i="3"/>
  <c r="I65" i="3"/>
  <c r="J65" i="3"/>
  <c r="K65" i="3"/>
  <c r="I64" i="3"/>
  <c r="J64" i="3"/>
  <c r="K64" i="3"/>
  <c r="I63" i="3"/>
  <c r="J63" i="3"/>
  <c r="K63" i="3"/>
  <c r="I62" i="3"/>
  <c r="J62" i="3"/>
  <c r="K62" i="3"/>
  <c r="I61" i="3"/>
  <c r="J61" i="3"/>
  <c r="K61" i="3"/>
  <c r="I60" i="3"/>
  <c r="J60" i="3"/>
  <c r="K60" i="3"/>
  <c r="I59" i="3"/>
  <c r="J59" i="3"/>
  <c r="K59" i="3"/>
  <c r="I58" i="3"/>
  <c r="J58" i="3"/>
  <c r="K58" i="3"/>
  <c r="I57" i="3"/>
  <c r="J57" i="3"/>
  <c r="K57" i="3"/>
  <c r="I55" i="3"/>
  <c r="J55" i="3"/>
  <c r="K55" i="3"/>
  <c r="I54" i="3"/>
  <c r="J54" i="3"/>
  <c r="K54" i="3"/>
  <c r="I53" i="3"/>
  <c r="J53" i="3"/>
  <c r="K53" i="3"/>
  <c r="I52" i="3"/>
  <c r="J52" i="3"/>
  <c r="K52" i="3"/>
  <c r="I51" i="3"/>
  <c r="J51" i="3"/>
  <c r="K51" i="3"/>
  <c r="I50" i="3"/>
  <c r="J50" i="3"/>
  <c r="K50" i="3"/>
  <c r="I49" i="3"/>
  <c r="J49" i="3"/>
  <c r="K49" i="3"/>
  <c r="I48" i="3"/>
  <c r="J48" i="3"/>
  <c r="K48" i="3"/>
  <c r="I47" i="3"/>
  <c r="J47" i="3"/>
  <c r="K47" i="3"/>
  <c r="I46" i="3"/>
  <c r="J46" i="3"/>
  <c r="K46" i="3"/>
  <c r="I43" i="3"/>
  <c r="J43" i="3"/>
  <c r="K43" i="3"/>
  <c r="I42" i="3"/>
  <c r="J42" i="3"/>
  <c r="K42" i="3"/>
  <c r="I41" i="3"/>
  <c r="J41" i="3"/>
  <c r="K41" i="3"/>
  <c r="I40" i="3"/>
  <c r="J40" i="3"/>
  <c r="K40" i="3"/>
  <c r="I39" i="3"/>
  <c r="J39" i="3"/>
  <c r="K39" i="3"/>
  <c r="I38" i="3"/>
  <c r="J38" i="3"/>
  <c r="K38" i="3"/>
  <c r="I37" i="3"/>
  <c r="J37" i="3"/>
  <c r="K37" i="3"/>
  <c r="I36" i="3"/>
  <c r="J36" i="3"/>
  <c r="K36" i="3"/>
  <c r="I35" i="3"/>
  <c r="J35" i="3"/>
  <c r="K35" i="3"/>
  <c r="I34" i="3"/>
  <c r="J34" i="3"/>
  <c r="K34" i="3"/>
  <c r="H34" i="3"/>
  <c r="H39" i="3"/>
  <c r="H40" i="3"/>
  <c r="H41" i="3"/>
  <c r="H42" i="3"/>
  <c r="H43" i="3"/>
  <c r="H46" i="3"/>
  <c r="H47" i="3"/>
  <c r="H48" i="3"/>
  <c r="H49" i="3"/>
  <c r="H50" i="3"/>
  <c r="H51" i="3"/>
  <c r="H52" i="3"/>
  <c r="H53" i="3"/>
  <c r="H54" i="3"/>
  <c r="H55" i="3"/>
  <c r="H57" i="3"/>
  <c r="H58" i="3"/>
  <c r="H59" i="3"/>
  <c r="H60" i="3"/>
  <c r="H61" i="3"/>
  <c r="H62" i="3"/>
  <c r="H63" i="3"/>
  <c r="H64" i="3"/>
  <c r="H65" i="3"/>
  <c r="H66" i="3"/>
  <c r="H67" i="3"/>
  <c r="H70" i="3"/>
  <c r="H71" i="3"/>
  <c r="H72" i="3"/>
  <c r="H73" i="3"/>
  <c r="H74" i="3"/>
  <c r="H75" i="3"/>
  <c r="H76" i="3"/>
  <c r="H77" i="3"/>
  <c r="H78" i="3"/>
  <c r="H79" i="3"/>
  <c r="H33" i="3"/>
  <c r="H35" i="3"/>
  <c r="H36" i="3"/>
  <c r="H37" i="3"/>
  <c r="H38" i="3"/>
  <c r="I32" i="3"/>
  <c r="J32" i="3"/>
  <c r="K32" i="3"/>
  <c r="H32" i="3"/>
  <c r="I24" i="3"/>
  <c r="J24" i="3"/>
  <c r="K24" i="3"/>
  <c r="H24" i="3"/>
  <c r="I23" i="3"/>
  <c r="J23" i="3"/>
  <c r="K23" i="3"/>
  <c r="H23" i="3"/>
  <c r="I20" i="3"/>
  <c r="J20" i="3"/>
  <c r="K20" i="3"/>
  <c r="H20" i="3"/>
  <c r="I13" i="3"/>
  <c r="J13" i="3"/>
  <c r="K13" i="3"/>
  <c r="I19" i="3"/>
  <c r="J19" i="3"/>
  <c r="K19" i="3"/>
  <c r="H19" i="3"/>
  <c r="I17" i="3"/>
  <c r="J17" i="3"/>
  <c r="K17" i="3"/>
  <c r="H17" i="3"/>
  <c r="I16" i="3"/>
  <c r="J16" i="3"/>
  <c r="K16" i="3"/>
  <c r="H16" i="3"/>
  <c r="I15" i="3"/>
  <c r="J15" i="3"/>
  <c r="K15" i="3"/>
  <c r="I14" i="3"/>
  <c r="J14" i="3"/>
  <c r="K14" i="3"/>
  <c r="H14" i="3"/>
  <c r="H13" i="3"/>
  <c r="H15" i="3"/>
  <c r="I12" i="3"/>
  <c r="J12" i="3"/>
  <c r="K12" i="3"/>
  <c r="H12" i="3"/>
  <c r="I11" i="3"/>
  <c r="J11" i="3"/>
  <c r="K11" i="3"/>
  <c r="H11" i="3"/>
  <c r="I9" i="3"/>
  <c r="J9" i="3"/>
  <c r="K9" i="3"/>
  <c r="H9" i="3"/>
  <c r="I8" i="3"/>
  <c r="J8" i="3"/>
  <c r="K8" i="3"/>
  <c r="H8" i="3"/>
  <c r="I7" i="3"/>
  <c r="J7" i="3"/>
  <c r="K7" i="3"/>
  <c r="H7" i="3"/>
  <c r="L27" i="2"/>
  <c r="N27" i="2"/>
  <c r="N26" i="2"/>
  <c r="M27" i="2"/>
  <c r="M26" i="2"/>
  <c r="L26" i="2"/>
  <c r="K26" i="2"/>
  <c r="K27" i="2"/>
  <c r="J27" i="2"/>
  <c r="J26" i="2"/>
  <c r="J15" i="2"/>
  <c r="L13" i="2"/>
  <c r="M13" i="2"/>
  <c r="N13" i="2"/>
  <c r="K13" i="2"/>
  <c r="K8" i="2"/>
  <c r="L8" i="2"/>
  <c r="M8" i="2"/>
  <c r="N8" i="2"/>
  <c r="J8" i="2"/>
  <c r="K7" i="2"/>
  <c r="L7" i="2"/>
  <c r="M7" i="2"/>
  <c r="N7" i="2"/>
  <c r="J7" i="2"/>
  <c r="K6" i="2"/>
  <c r="L6" i="2"/>
  <c r="M6" i="2"/>
  <c r="N6" i="2"/>
  <c r="J6" i="2"/>
  <c r="N28" i="2"/>
  <c r="M28" i="2"/>
  <c r="L28" i="2"/>
  <c r="K28" i="2"/>
  <c r="J28" i="2"/>
  <c r="J20" i="2"/>
  <c r="K24" i="2"/>
  <c r="L24" i="2"/>
  <c r="M24" i="2"/>
  <c r="N24" i="2"/>
  <c r="J24" i="2"/>
  <c r="K23" i="2"/>
  <c r="L23" i="2"/>
  <c r="M23" i="2"/>
  <c r="N23" i="2"/>
  <c r="J23" i="2"/>
  <c r="K22" i="2"/>
  <c r="L22" i="2"/>
  <c r="M22" i="2"/>
  <c r="N22" i="2"/>
  <c r="J22" i="2"/>
  <c r="K20" i="2"/>
  <c r="L20" i="2"/>
  <c r="M20" i="2"/>
  <c r="N20" i="2"/>
  <c r="L19" i="2"/>
  <c r="M19" i="2"/>
  <c r="N19" i="2"/>
  <c r="K19" i="2"/>
  <c r="L18" i="2"/>
  <c r="M18" i="2"/>
  <c r="N18" i="2"/>
  <c r="K17" i="2"/>
  <c r="L17" i="2"/>
  <c r="M17" i="2"/>
  <c r="N17" i="2"/>
  <c r="J17" i="2"/>
  <c r="K15" i="2"/>
  <c r="L15" i="2"/>
  <c r="M15" i="2"/>
  <c r="N15" i="2"/>
  <c r="K12" i="2"/>
  <c r="L12" i="2"/>
  <c r="M12" i="2"/>
  <c r="N12" i="2"/>
  <c r="J12" i="2"/>
  <c r="J11" i="2"/>
  <c r="K11" i="2"/>
  <c r="L11" i="2"/>
  <c r="M11" i="2"/>
  <c r="N11" i="2"/>
  <c r="L10" i="2"/>
  <c r="M10" i="2"/>
  <c r="N10" i="2"/>
  <c r="L9" i="2"/>
  <c r="M9" i="2"/>
  <c r="N9" i="2"/>
  <c r="K9" i="2"/>
  <c r="F78" i="4" l="1"/>
  <c r="F79" i="4" s="1"/>
  <c r="B78" i="4"/>
  <c r="E78" i="4"/>
  <c r="D78" i="4"/>
  <c r="C78" i="4"/>
  <c r="I33" i="3"/>
  <c r="J33" i="3"/>
  <c r="K33" i="3"/>
  <c r="F78" i="3"/>
  <c r="E78" i="3"/>
  <c r="D78" i="3"/>
  <c r="C78" i="3"/>
  <c r="B78" i="3"/>
  <c r="B79" i="3" s="1"/>
  <c r="D78" i="2"/>
  <c r="D79" i="2" s="1"/>
  <c r="E78" i="2"/>
  <c r="F78" i="2"/>
  <c r="C78" i="2"/>
  <c r="B78" i="2"/>
  <c r="C79" i="2"/>
  <c r="F79" i="2"/>
  <c r="B79" i="2"/>
  <c r="E79" i="3" l="1"/>
  <c r="F79" i="3"/>
  <c r="E79" i="2"/>
  <c r="C79" i="3"/>
  <c r="B79" i="4"/>
  <c r="D79" i="3"/>
  <c r="C79" i="4"/>
  <c r="D79" i="4"/>
  <c r="E7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tc={C8ABB918-85AF-4850-9B2D-C5956BB6B6E5}</author>
    <author>tc={F21B35C1-5E9D-436A-A69F-9BE6DEC0EDC5}</author>
  </authors>
  <commentList>
    <comment ref="J15" authorId="0" shapeId="0" xr:uid="{C8ABB918-85AF-4850-9B2D-C5956BB6B6E5}">
      <text>
        <r>
          <rPr>
            <sz val="10"/>
            <color rgb="FF00000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Module 3 assignment. Double check formulas</t>
        </r>
      </text>
    </comment>
    <comment ref="I22" authorId="1" shapeId="0" xr:uid="{F21B35C1-5E9D-436A-A69F-9BE6DEC0EDC5}">
      <text>
        <r>
          <rPr>
            <sz val="10"/>
            <color rgb="FF000000"/>
            <rFont val="Arial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Module 4 assignment. located the market price per share via yahoo finance.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tc={35D884B4-0B5E-4131-A7B6-F5F5746CE6BC}</author>
  </authors>
  <commentList>
    <comment ref="H1" authorId="0" shapeId="0" xr:uid="{35D884B4-0B5E-4131-A7B6-F5F5746CE6BC}">
      <text>
        <r>
          <rPr>
            <sz val="10"/>
            <color rgb="FF000000"/>
            <rFont val="Arial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Horizontal Analysis Complete</t>
        </r>
      </text>
    </comment>
  </commentList>
</comments>
</file>

<file path=xl/sharedStrings.xml><?xml version="1.0" encoding="utf-8"?>
<sst xmlns="http://schemas.openxmlformats.org/spreadsheetml/2006/main" count="362" uniqueCount="179">
  <si>
    <t>Under Armour</t>
  </si>
  <si>
    <t>INCOME STATEMENT</t>
  </si>
  <si>
    <t>(in thousands, except per share amounts)</t>
  </si>
  <si>
    <t>For the years ended March 31(22 &amp; 23) and years ending Dec. 31 (19, 20, &amp; 21)</t>
  </si>
  <si>
    <t>Ratios</t>
  </si>
  <si>
    <t>Net revenues</t>
  </si>
  <si>
    <t>Working Net Capital</t>
  </si>
  <si>
    <t>Cost of goods sold</t>
  </si>
  <si>
    <t>Current Ratio</t>
  </si>
  <si>
    <t>Gross profit</t>
  </si>
  <si>
    <t>Quick Ratio</t>
  </si>
  <si>
    <t>Selling, general and administrative expenses</t>
  </si>
  <si>
    <t>A/R Turnover</t>
  </si>
  <si>
    <t>Restructuring and impairment charges</t>
  </si>
  <si>
    <t>— </t>
  </si>
  <si>
    <t>Inventory Turnover</t>
  </si>
  <si>
    <t>Income (loss) from operations</t>
  </si>
  <si>
    <t>Days' Sales Uncollected</t>
  </si>
  <si>
    <t>Interest income (expense), net</t>
  </si>
  <si>
    <t>Days' Sales In Invenroty</t>
  </si>
  <si>
    <t>Other income (expense), net</t>
  </si>
  <si>
    <t>168,153 </t>
  </si>
  <si>
    <t>16,780 </t>
  </si>
  <si>
    <t>Total Asset Turnover</t>
  </si>
  <si>
    <t>Income (loss) before income taxes</t>
  </si>
  <si>
    <t>390,877 </t>
  </si>
  <si>
    <t>Income tax expense (benefit)</t>
  </si>
  <si>
    <t>49,387 </t>
  </si>
  <si>
    <t>32,072 </t>
  </si>
  <si>
    <t>8,181 </t>
  </si>
  <si>
    <t>Gross Margin</t>
  </si>
  <si>
    <t>Income (loss) from equity method investments</t>
  </si>
  <si>
    <t>1,255 </t>
  </si>
  <si>
    <t>732 </t>
  </si>
  <si>
    <t>Operating Margin</t>
  </si>
  <si>
    <t>Net income (loss)</t>
  </si>
  <si>
    <t>Net Profit Margin</t>
  </si>
  <si>
    <t>Return on assets (ROA)</t>
  </si>
  <si>
    <t>Basic net income (loss) per share of Class A, B and C common stock (Note 18)</t>
  </si>
  <si>
    <t>0.77 </t>
  </si>
  <si>
    <t>0.86 </t>
  </si>
  <si>
    <t>Return on equity (ROE)</t>
  </si>
  <si>
    <t>Diluted net income (loss) per share of Class A, B and C common stock (Note 18)</t>
  </si>
  <si>
    <t>Earnings per share (EPS)</t>
  </si>
  <si>
    <t>Weighted average common shares outstanding Class A, B and C common stock</t>
  </si>
  <si>
    <t>Debt Ratio</t>
  </si>
  <si>
    <t>Basic</t>
  </si>
  <si>
    <t>Equity Ratio</t>
  </si>
  <si>
    <t>Diluted</t>
  </si>
  <si>
    <t>454,089 </t>
  </si>
  <si>
    <t>468,644 </t>
  </si>
  <si>
    <t>471,425 </t>
  </si>
  <si>
    <t>461,509 </t>
  </si>
  <si>
    <t>Debt-To-Equity Ratio</t>
  </si>
  <si>
    <t>Times Interest Earned</t>
  </si>
  <si>
    <t>Price/Earnings Ratio (P/E) Class A</t>
  </si>
  <si>
    <t>CONSOLIDATED BALANCE SHEET</t>
  </si>
  <si>
    <t>Price/Earnings Ratio (P/E) Class C</t>
  </si>
  <si>
    <t>(in thousands)</t>
  </si>
  <si>
    <t>Dividend Yield</t>
  </si>
  <si>
    <t>Book Value Per Common Share</t>
  </si>
  <si>
    <t>Assets</t>
  </si>
  <si>
    <t>Current assets</t>
  </si>
  <si>
    <t>Cash and cash equivalents</t>
  </si>
  <si>
    <t>       Accounts receivable, net (Note 3)</t>
  </si>
  <si>
    <t>Inventories</t>
  </si>
  <si>
    <t>Prepaid expenses and other current assets, net</t>
  </si>
  <si>
    <t>286,422 </t>
  </si>
  <si>
    <t>297,034 </t>
  </si>
  <si>
    <t>297,563 </t>
  </si>
  <si>
    <t>Total current assets</t>
  </si>
  <si>
    <t>Property and equipment, net (Note 4)</t>
  </si>
  <si>
    <t>607,226 </t>
  </si>
  <si>
    <t>601,365 </t>
  </si>
  <si>
    <t>672,736 </t>
  </si>
  <si>
    <t>Operating lease right-of-use assets (Note 5)</t>
  </si>
  <si>
    <t>448,364 </t>
  </si>
  <si>
    <t>420,397 </t>
  </si>
  <si>
    <t>489,306 </t>
  </si>
  <si>
    <t>Goodwill (Note 6)</t>
  </si>
  <si>
    <t>495,215 </t>
  </si>
  <si>
    <t>491,508 </t>
  </si>
  <si>
    <t>481,992 </t>
  </si>
  <si>
    <t>Intangible assets, net (Note 7)</t>
  </si>
  <si>
    <t>11,010 </t>
  </si>
  <si>
    <t>10,580 </t>
  </si>
  <si>
    <t>8,940 </t>
  </si>
  <si>
    <t>Deferred income taxes (Note 17)</t>
  </si>
  <si>
    <t>17,812 </t>
  </si>
  <si>
    <t>20,141 </t>
  </si>
  <si>
    <t>186,167 </t>
  </si>
  <si>
    <t>Other long-term assets</t>
  </si>
  <si>
    <t>75,470 </t>
  </si>
  <si>
    <t>76,016 </t>
  </si>
  <si>
    <t>58,356 </t>
  </si>
  <si>
    <t>Total assets</t>
  </si>
  <si>
    <t>Liabilities and Stockholders' Equity</t>
  </si>
  <si>
    <t>Current liabilities</t>
  </si>
  <si>
    <t>Accounts payable</t>
  </si>
  <si>
    <t>$613,307 </t>
  </si>
  <si>
    <t>$560,331 </t>
  </si>
  <si>
    <t>$649,116 </t>
  </si>
  <si>
    <t>Accrued expenses</t>
  </si>
  <si>
    <t>460,165 </t>
  </si>
  <si>
    <t>317,963 </t>
  </si>
  <si>
    <t>354,643 </t>
  </si>
  <si>
    <t>Customer refund liabilities (Note 11)</t>
  </si>
  <si>
    <t>164,294 </t>
  </si>
  <si>
    <t>159,628 </t>
  </si>
  <si>
    <t>160,533 </t>
  </si>
  <si>
    <t>Operating lease liabilities (Note 5)</t>
  </si>
  <si>
    <t>138,664 </t>
  </si>
  <si>
    <t>134,833 </t>
  </si>
  <si>
    <t>140,990 </t>
  </si>
  <si>
    <t>Other current liabilities</t>
  </si>
  <si>
    <t>73,746 </t>
  </si>
  <si>
    <t>125,840 </t>
  </si>
  <si>
    <t>51,609 </t>
  </si>
  <si>
    <t>Total current liabilities</t>
  </si>
  <si>
    <t>Long term debt, net of current maturities (Note 8)</t>
  </si>
  <si>
    <t>662,531 </t>
  </si>
  <si>
    <t>672,286 </t>
  </si>
  <si>
    <t>674,478 </t>
  </si>
  <si>
    <t>Operating lease liabilities, non-current (Note 5)</t>
  </si>
  <si>
    <t>703,111 </t>
  </si>
  <si>
    <t>668,983 </t>
  </si>
  <si>
    <t>705,713 </t>
  </si>
  <si>
    <t>Other long-term liabilities</t>
  </si>
  <si>
    <t>86,584 </t>
  </si>
  <si>
    <t>84,014 </t>
  </si>
  <si>
    <t>121,598 </t>
  </si>
  <si>
    <t>Total liabilities</t>
  </si>
  <si>
    <t>Stockholders' equity (Note 10)</t>
  </si>
  <si>
    <t>Class A Common Stock, $0.0003 1/3 par value; 400,000,000 shares authorized as of March 31, 2023, March 31, 2022 and December 31, 2021; 188,704,689 shares issued and outstanding as of March 31, 2023 (March 31, 2022: 188,668,560 and December 31, 2021: 188,650,987)</t>
  </si>
  <si>
    <t>62 </t>
  </si>
  <si>
    <t>63 </t>
  </si>
  <si>
    <t>Class B Convertible Common Stock, $0.0003 1/3 par value; 34,450,000 shares authorized, issued and outstanding as of March 31, 2023, March 31, 2022 and December 31, 2021</t>
  </si>
  <si>
    <t>11 </t>
  </si>
  <si>
    <t>Class C Common Stock, $0.0003 1/3 par value; 400,000,000 shares authorized as of March 31, 2023, March 31, 2022 and December 31, 2021; 221,346,517 shares issued and outstanding as of March 31, 2023 (March 31, 2022: 238,472,217 and December 31, 2021: 253,161,064)</t>
  </si>
  <si>
    <t>77 </t>
  </si>
  <si>
    <t>84 </t>
  </si>
  <si>
    <t>79 </t>
  </si>
  <si>
    <t>73 </t>
  </si>
  <si>
    <t>Additional paid-in capital</t>
  </si>
  <si>
    <t>1,061,173 </t>
  </si>
  <si>
    <t>1,108,613 </t>
  </si>
  <si>
    <t>1,046,961 </t>
  </si>
  <si>
    <t>1,136,536 </t>
  </si>
  <si>
    <t>Retained earnings</t>
  </si>
  <si>
    <t>673,855 </t>
  </si>
  <si>
    <t>1,027,833 </t>
  </si>
  <si>
    <t>721,926 </t>
  </si>
  <si>
    <t>929,562 </t>
  </si>
  <si>
    <t>Accumulated other comprehensive income (loss)</t>
  </si>
  <si>
    <t>Total stockholders' equity</t>
  </si>
  <si>
    <t>Total liabilities and stockholders' equity</t>
  </si>
  <si>
    <t>$5,030,628 </t>
  </si>
  <si>
    <t>$4,452,832 </t>
  </si>
  <si>
    <t>$4,857,083 </t>
  </si>
  <si>
    <t>Treasury stock</t>
  </si>
  <si>
    <t>Total equity attributable to Company</t>
  </si>
  <si>
    <t>Equity attributable to noncontrolling interests</t>
  </si>
  <si>
    <t>EQUITY</t>
  </si>
  <si>
    <t>Capital stock (Note 22)</t>
  </si>
  <si>
    <t>Common Stock, par value $.01 per share (3,976 million shares issued of 6 billion authorized)</t>
  </si>
  <si>
    <t>Class B Stock, par value $.01 per share (71 million shares issued of 530 million authorized)</t>
  </si>
  <si>
    <t>Capital in excess of par value of stock</t>
  </si>
  <si>
    <t>Accumulated other comprehensive income/(loss) (Note 18)</t>
  </si>
  <si>
    <t>Total equity</t>
  </si>
  <si>
    <t>Total liabilities and equity</t>
  </si>
  <si>
    <t>Horizontal Analysis</t>
  </si>
  <si>
    <t>Take a 5 year horizon</t>
  </si>
  <si>
    <t>Compared to base year 2019</t>
  </si>
  <si>
    <t>601,599 </t>
  </si>
  <si>
    <t>40,518 </t>
  </si>
  <si>
    <t>56,674 </t>
  </si>
  <si>
    <t>Vertical Analysis</t>
  </si>
  <si>
    <t>As Percentage of Total Revenue</t>
  </si>
  <si>
    <t>0.84 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</si>
</sst>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&quot;$&quot;#,##0.00"/>
    <numFmt numFmtId="167" formatCode="0.0%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_);_(* \(#,##0.0\);_(* &quot;-&quot;??_);_(@_)"/>
    <numFmt numFmtId="171" formatCode="#,##0_);\(#,##0\);&quot;—&quot;"/>
  </numFmts>
  <fonts count="28">
    <font>
      <sz val="10"/>
      <color rgb="FF000000"/>
      <name val="Arial"/>
    </font>
    <font>
      <b/>
      <sz val="10"/>
      <color rgb="FF000000"/>
      <name val="Calibri"/>
    </font>
    <font>
      <sz val="10"/>
      <name val="Calibri"/>
    </font>
    <font>
      <sz val="10"/>
      <color rgb="FF000000"/>
      <name val="Calibri"/>
    </font>
    <font>
      <i/>
      <sz val="10"/>
      <color rgb="FF999999"/>
      <name val="Calibri"/>
    </font>
    <font>
      <sz val="9"/>
      <name val="Monospace"/>
    </font>
    <font>
      <b/>
      <sz val="10"/>
      <name val="Calibri"/>
    </font>
    <font>
      <sz val="10"/>
      <color rgb="FF000000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10"/>
      <color rgb="FF000000"/>
      <name val="Times New Roman"/>
      <charset val="204"/>
    </font>
    <font>
      <b/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0"/>
      <color rgb="FFFF0000"/>
      <name val="Arial"/>
      <family val="2"/>
    </font>
    <font>
      <b/>
      <sz val="16"/>
      <color rgb="FF000000"/>
      <name val="Calibri"/>
      <family val="2"/>
    </font>
    <font>
      <sz val="16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</font>
    <font>
      <b/>
      <sz val="11"/>
      <color rgb="FF252525"/>
      <name val="Calibri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DBDB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34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6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165" fontId="2" fillId="0" borderId="0" xfId="0" applyNumberFormat="1" applyFont="1"/>
    <xf numFmtId="2" fontId="3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/>
    </xf>
    <xf numFmtId="166" fontId="3" fillId="0" borderId="0" xfId="0" applyNumberFormat="1" applyFont="1" applyAlignment="1">
      <alignment horizontal="right" vertical="top"/>
    </xf>
    <xf numFmtId="0" fontId="6" fillId="0" borderId="0" xfId="0" applyFont="1"/>
    <xf numFmtId="167" fontId="3" fillId="0" borderId="0" xfId="1" applyNumberFormat="1" applyFont="1" applyAlignment="1">
      <alignment horizontal="right" vertical="top"/>
    </xf>
    <xf numFmtId="43" fontId="1" fillId="0" borderId="0" xfId="6" applyFont="1" applyAlignment="1">
      <alignment horizontal="right" vertical="top"/>
    </xf>
    <xf numFmtId="169" fontId="3" fillId="0" borderId="0" xfId="6" applyNumberFormat="1" applyFont="1" applyAlignment="1">
      <alignment horizontal="right" vertical="top"/>
    </xf>
    <xf numFmtId="169" fontId="1" fillId="0" borderId="0" xfId="6" applyNumberFormat="1" applyFont="1" applyAlignment="1">
      <alignment horizontal="right" vertical="top"/>
    </xf>
    <xf numFmtId="169" fontId="3" fillId="0" borderId="0" xfId="6" applyNumberFormat="1" applyFont="1" applyAlignment="1">
      <alignment horizontal="left" vertical="top"/>
    </xf>
    <xf numFmtId="169" fontId="1" fillId="0" borderId="0" xfId="6" applyNumberFormat="1" applyFont="1" applyAlignment="1">
      <alignment horizontal="left" vertical="top"/>
    </xf>
    <xf numFmtId="169" fontId="12" fillId="0" borderId="0" xfId="6" applyNumberFormat="1" applyFont="1" applyAlignment="1">
      <alignment horizontal="right" vertical="center"/>
    </xf>
    <xf numFmtId="169" fontId="13" fillId="0" borderId="0" xfId="6" applyNumberFormat="1" applyFont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4" fontId="1" fillId="0" borderId="0" xfId="7" applyFont="1" applyAlignment="1">
      <alignment horizontal="right" vertical="top"/>
    </xf>
    <xf numFmtId="168" fontId="13" fillId="0" borderId="0" xfId="7" applyNumberFormat="1" applyFont="1" applyAlignment="1">
      <alignment horizontal="right" vertical="center"/>
    </xf>
    <xf numFmtId="168" fontId="1" fillId="0" borderId="0" xfId="7" applyNumberFormat="1" applyFont="1" applyAlignment="1">
      <alignment horizontal="right" vertical="top"/>
    </xf>
    <xf numFmtId="169" fontId="11" fillId="0" borderId="5" xfId="6" applyNumberFormat="1" applyFont="1" applyBorder="1" applyAlignment="1">
      <alignment horizontal="left" vertical="top"/>
    </xf>
    <xf numFmtId="169" fontId="3" fillId="0" borderId="3" xfId="6" applyNumberFormat="1" applyFont="1" applyBorder="1" applyAlignment="1">
      <alignment horizontal="left" vertical="top"/>
    </xf>
    <xf numFmtId="169" fontId="3" fillId="0" borderId="3" xfId="6" applyNumberFormat="1" applyFont="1" applyBorder="1" applyAlignment="1">
      <alignment horizontal="right" vertical="top"/>
    </xf>
    <xf numFmtId="169" fontId="1" fillId="0" borderId="3" xfId="6" applyNumberFormat="1" applyFont="1" applyBorder="1" applyAlignment="1">
      <alignment horizontal="right" vertical="top"/>
    </xf>
    <xf numFmtId="9" fontId="3" fillId="0" borderId="0" xfId="1" applyFont="1" applyAlignment="1">
      <alignment horizontal="right"/>
    </xf>
    <xf numFmtId="0" fontId="1" fillId="0" borderId="0" xfId="0" applyFont="1" applyAlignment="1">
      <alignment horizontal="right" vertical="top"/>
    </xf>
    <xf numFmtId="0" fontId="3" fillId="0" borderId="0" xfId="0" applyFont="1" applyAlignment="1">
      <alignment horizontal="left"/>
    </xf>
    <xf numFmtId="43" fontId="3" fillId="0" borderId="0" xfId="6" applyFont="1" applyFill="1" applyAlignment="1">
      <alignment horizontal="left"/>
    </xf>
    <xf numFmtId="9" fontId="2" fillId="0" borderId="0" xfId="1" applyFont="1" applyAlignment="1"/>
    <xf numFmtId="43" fontId="3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166" fontId="3" fillId="2" borderId="0" xfId="0" applyNumberFormat="1" applyFont="1" applyFill="1" applyAlignment="1">
      <alignment horizontal="right" vertical="top"/>
    </xf>
    <xf numFmtId="0" fontId="2" fillId="2" borderId="0" xfId="0" applyFont="1" applyFill="1"/>
    <xf numFmtId="0" fontId="1" fillId="0" borderId="2" xfId="0" applyFont="1" applyBorder="1" applyAlignment="1">
      <alignment horizontal="center" vertical="center"/>
    </xf>
    <xf numFmtId="169" fontId="6" fillId="2" borderId="0" xfId="6" applyNumberFormat="1" applyFont="1" applyFill="1" applyAlignment="1">
      <alignment horizontal="right" vertical="top"/>
    </xf>
    <xf numFmtId="0" fontId="1" fillId="0" borderId="0" xfId="0" applyFont="1" applyAlignment="1">
      <alignment horizontal="center" vertical="top"/>
    </xf>
    <xf numFmtId="0" fontId="16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/>
    </xf>
    <xf numFmtId="169" fontId="13" fillId="0" borderId="0" xfId="6" applyNumberFormat="1" applyFont="1" applyBorder="1" applyAlignment="1">
      <alignment horizontal="right" vertical="center"/>
    </xf>
    <xf numFmtId="168" fontId="13" fillId="0" borderId="0" xfId="7" applyNumberFormat="1" applyFont="1" applyBorder="1" applyAlignment="1">
      <alignment horizontal="right" vertical="center"/>
    </xf>
    <xf numFmtId="169" fontId="1" fillId="0" borderId="0" xfId="6" applyNumberFormat="1" applyFont="1" applyBorder="1" applyAlignment="1">
      <alignment horizontal="right" vertical="top"/>
    </xf>
    <xf numFmtId="169" fontId="11" fillId="0" borderId="0" xfId="6" applyNumberFormat="1" applyFont="1" applyBorder="1" applyAlignment="1">
      <alignment horizontal="left" vertical="top"/>
    </xf>
    <xf numFmtId="0" fontId="0" fillId="3" borderId="0" xfId="0" applyFill="1"/>
    <xf numFmtId="0" fontId="17" fillId="3" borderId="0" xfId="0" applyFont="1" applyFill="1"/>
    <xf numFmtId="0" fontId="11" fillId="3" borderId="1" xfId="0" applyFont="1" applyFill="1" applyBorder="1" applyAlignment="1">
      <alignment horizontal="center" vertical="center"/>
    </xf>
    <xf numFmtId="167" fontId="0" fillId="3" borderId="0" xfId="0" applyNumberFormat="1" applyFill="1"/>
    <xf numFmtId="167" fontId="0" fillId="3" borderId="6" xfId="0" applyNumberFormat="1" applyFill="1" applyBorder="1"/>
    <xf numFmtId="10" fontId="0" fillId="3" borderId="0" xfId="0" applyNumberFormat="1" applyFill="1"/>
    <xf numFmtId="0" fontId="11" fillId="2" borderId="9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vertical="top" wrapText="1"/>
    </xf>
    <xf numFmtId="6" fontId="21" fillId="0" borderId="0" xfId="0" applyNumberFormat="1" applyFont="1"/>
    <xf numFmtId="6" fontId="21" fillId="0" borderId="0" xfId="0" applyNumberFormat="1" applyFont="1" applyAlignment="1">
      <alignment horizontal="right"/>
    </xf>
    <xf numFmtId="6" fontId="21" fillId="0" borderId="8" xfId="0" applyNumberFormat="1" applyFont="1" applyBorder="1" applyAlignment="1">
      <alignment horizontal="right"/>
    </xf>
    <xf numFmtId="0" fontId="22" fillId="0" borderId="7" xfId="0" applyFont="1" applyBorder="1" applyAlignment="1">
      <alignment horizontal="left" vertical="top" wrapText="1"/>
    </xf>
    <xf numFmtId="0" fontId="20" fillId="7" borderId="7" xfId="0" applyFont="1" applyFill="1" applyBorder="1" applyAlignment="1">
      <alignment vertical="top" wrapText="1"/>
    </xf>
    <xf numFmtId="3" fontId="21" fillId="0" borderId="12" xfId="0" applyNumberFormat="1" applyFont="1" applyBorder="1"/>
    <xf numFmtId="3" fontId="21" fillId="0" borderId="12" xfId="0" applyNumberFormat="1" applyFont="1" applyBorder="1" applyAlignment="1">
      <alignment horizontal="right"/>
    </xf>
    <xf numFmtId="3" fontId="21" fillId="0" borderId="13" xfId="0" applyNumberFormat="1" applyFont="1" applyBorder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3" fontId="21" fillId="0" borderId="8" xfId="0" applyNumberFormat="1" applyFont="1" applyBorder="1" applyAlignment="1">
      <alignment horizontal="right"/>
    </xf>
    <xf numFmtId="0" fontId="21" fillId="0" borderId="8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21" fillId="0" borderId="13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6" fontId="21" fillId="0" borderId="14" xfId="0" applyNumberFormat="1" applyFont="1" applyBorder="1"/>
    <xf numFmtId="6" fontId="21" fillId="0" borderId="14" xfId="0" applyNumberFormat="1" applyFont="1" applyBorder="1" applyAlignment="1">
      <alignment horizontal="right"/>
    </xf>
    <xf numFmtId="6" fontId="21" fillId="0" borderId="15" xfId="0" applyNumberFormat="1" applyFont="1" applyBorder="1" applyAlignment="1">
      <alignment horizontal="right"/>
    </xf>
    <xf numFmtId="0" fontId="21" fillId="5" borderId="7" xfId="0" applyFont="1" applyFill="1" applyBorder="1" applyAlignment="1">
      <alignment vertical="center" wrapText="1"/>
    </xf>
    <xf numFmtId="0" fontId="21" fillId="0" borderId="0" xfId="0" applyFont="1"/>
    <xf numFmtId="0" fontId="20" fillId="7" borderId="7" xfId="0" applyFont="1" applyFill="1" applyBorder="1" applyAlignment="1">
      <alignment wrapText="1"/>
    </xf>
    <xf numFmtId="0" fontId="21" fillId="7" borderId="7" xfId="0" applyFont="1" applyFill="1" applyBorder="1" applyAlignment="1">
      <alignment vertical="center" wrapText="1"/>
    </xf>
    <xf numFmtId="0" fontId="23" fillId="5" borderId="7" xfId="0" applyFont="1" applyFill="1" applyBorder="1" applyAlignment="1">
      <alignment wrapText="1"/>
    </xf>
    <xf numFmtId="0" fontId="11" fillId="0" borderId="16" xfId="0" applyFont="1" applyBorder="1" applyAlignment="1">
      <alignment horizontal="left" vertical="top" wrapText="1"/>
    </xf>
    <xf numFmtId="168" fontId="13" fillId="0" borderId="3" xfId="7" applyNumberFormat="1" applyFont="1" applyBorder="1" applyAlignment="1">
      <alignment horizontal="right" vertical="center"/>
    </xf>
    <xf numFmtId="168" fontId="13" fillId="0" borderId="17" xfId="7" applyNumberFormat="1" applyFont="1" applyBorder="1" applyAlignment="1">
      <alignment horizontal="right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/>
    </xf>
    <xf numFmtId="0" fontId="21" fillId="0" borderId="7" xfId="0" applyFont="1" applyBorder="1"/>
    <xf numFmtId="0" fontId="11" fillId="0" borderId="0" xfId="0" applyFont="1" applyAlignment="1">
      <alignment horizontal="left" vertical="top"/>
    </xf>
    <xf numFmtId="0" fontId="22" fillId="0" borderId="2" xfId="0" applyFont="1" applyBorder="1" applyAlignment="1">
      <alignment horizontal="center" vertical="top"/>
    </xf>
    <xf numFmtId="0" fontId="11" fillId="0" borderId="18" xfId="0" applyFont="1" applyBorder="1" applyAlignment="1">
      <alignment horizontal="center" vertical="top"/>
    </xf>
    <xf numFmtId="0" fontId="24" fillId="0" borderId="7" xfId="0" applyFont="1" applyBorder="1"/>
    <xf numFmtId="6" fontId="24" fillId="0" borderId="14" xfId="0" applyNumberFormat="1" applyFont="1" applyBorder="1" applyAlignment="1">
      <alignment horizontal="right"/>
    </xf>
    <xf numFmtId="6" fontId="24" fillId="0" borderId="15" xfId="0" applyNumberFormat="1" applyFont="1" applyBorder="1" applyAlignment="1">
      <alignment horizontal="right"/>
    </xf>
    <xf numFmtId="0" fontId="24" fillId="0" borderId="0" xfId="0" applyFont="1" applyAlignment="1">
      <alignment horizontal="right"/>
    </xf>
    <xf numFmtId="3" fontId="24" fillId="0" borderId="8" xfId="0" applyNumberFormat="1" applyFont="1" applyBorder="1" applyAlignment="1">
      <alignment horizontal="right"/>
    </xf>
    <xf numFmtId="0" fontId="21" fillId="0" borderId="7" xfId="0" applyFont="1" applyBorder="1" applyAlignment="1">
      <alignment wrapText="1"/>
    </xf>
    <xf numFmtId="0" fontId="24" fillId="0" borderId="12" xfId="0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3" fontId="24" fillId="0" borderId="13" xfId="0" applyNumberFormat="1" applyFont="1" applyBorder="1" applyAlignment="1">
      <alignment horizontal="right"/>
    </xf>
    <xf numFmtId="6" fontId="21" fillId="0" borderId="6" xfId="0" applyNumberFormat="1" applyFont="1" applyBorder="1" applyAlignment="1">
      <alignment horizontal="right"/>
    </xf>
    <xf numFmtId="0" fontId="21" fillId="0" borderId="6" xfId="0" applyFont="1" applyBorder="1" applyAlignment="1">
      <alignment horizontal="right"/>
    </xf>
    <xf numFmtId="0" fontId="21" fillId="0" borderId="19" xfId="0" applyFont="1" applyBorder="1" applyAlignment="1">
      <alignment horizontal="right"/>
    </xf>
    <xf numFmtId="169" fontId="22" fillId="0" borderId="3" xfId="6" applyNumberFormat="1" applyFont="1" applyBorder="1" applyAlignment="1">
      <alignment horizontal="left" vertical="top"/>
    </xf>
    <xf numFmtId="169" fontId="22" fillId="0" borderId="3" xfId="6" applyNumberFormat="1" applyFont="1" applyBorder="1" applyAlignment="1">
      <alignment horizontal="right" vertical="top"/>
    </xf>
    <xf numFmtId="169" fontId="11" fillId="0" borderId="17" xfId="6" applyNumberFormat="1" applyFont="1" applyBorder="1" applyAlignment="1">
      <alignment horizontal="right" vertical="top"/>
    </xf>
    <xf numFmtId="169" fontId="22" fillId="0" borderId="0" xfId="6" applyNumberFormat="1" applyFont="1" applyBorder="1" applyAlignment="1">
      <alignment horizontal="left" vertical="top"/>
    </xf>
    <xf numFmtId="169" fontId="22" fillId="0" borderId="8" xfId="6" applyNumberFormat="1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 wrapText="1"/>
    </xf>
    <xf numFmtId="166" fontId="24" fillId="0" borderId="14" xfId="0" applyNumberFormat="1" applyFont="1" applyBorder="1" applyAlignment="1">
      <alignment horizontal="right"/>
    </xf>
    <xf numFmtId="166" fontId="24" fillId="0" borderId="15" xfId="0" applyNumberFormat="1" applyFont="1" applyBorder="1" applyAlignment="1">
      <alignment horizontal="right"/>
    </xf>
    <xf numFmtId="0" fontId="1" fillId="0" borderId="0" xfId="0" applyFont="1"/>
    <xf numFmtId="166" fontId="0" fillId="0" borderId="0" xfId="0" applyNumberFormat="1"/>
    <xf numFmtId="2" fontId="21" fillId="0" borderId="0" xfId="0" applyNumberFormat="1" applyFont="1" applyAlignment="1">
      <alignment horizontal="right"/>
    </xf>
    <xf numFmtId="2" fontId="21" fillId="0" borderId="12" xfId="0" applyNumberFormat="1" applyFont="1" applyBorder="1" applyAlignment="1">
      <alignment horizontal="right"/>
    </xf>
    <xf numFmtId="2" fontId="21" fillId="0" borderId="8" xfId="0" applyNumberFormat="1" applyFont="1" applyBorder="1" applyAlignment="1">
      <alignment horizontal="right"/>
    </xf>
    <xf numFmtId="170" fontId="2" fillId="0" borderId="21" xfId="6" applyNumberFormat="1" applyFont="1" applyFill="1" applyBorder="1" applyAlignment="1"/>
    <xf numFmtId="167" fontId="3" fillId="0" borderId="22" xfId="1" applyNumberFormat="1" applyFont="1" applyFill="1" applyBorder="1" applyAlignment="1">
      <alignment horizontal="right"/>
    </xf>
    <xf numFmtId="170" fontId="3" fillId="8" borderId="20" xfId="6" applyNumberFormat="1" applyFont="1" applyFill="1" applyBorder="1" applyAlignment="1">
      <alignment horizontal="right"/>
    </xf>
    <xf numFmtId="170" fontId="3" fillId="8" borderId="22" xfId="6" applyNumberFormat="1" applyFont="1" applyFill="1" applyBorder="1" applyAlignment="1">
      <alignment horizontal="right"/>
    </xf>
    <xf numFmtId="170" fontId="3" fillId="8" borderId="25" xfId="6" applyNumberFormat="1" applyFont="1" applyFill="1" applyBorder="1" applyAlignment="1">
      <alignment horizontal="right"/>
    </xf>
    <xf numFmtId="0" fontId="3" fillId="0" borderId="24" xfId="0" applyFont="1" applyBorder="1" applyAlignment="1">
      <alignment horizontal="left" vertical="top"/>
    </xf>
    <xf numFmtId="170" fontId="3" fillId="8" borderId="26" xfId="6" applyNumberFormat="1" applyFont="1" applyFill="1" applyBorder="1" applyAlignment="1">
      <alignment horizontal="right"/>
    </xf>
    <xf numFmtId="167" fontId="3" fillId="0" borderId="26" xfId="1" applyNumberFormat="1" applyFont="1" applyFill="1" applyBorder="1" applyAlignment="1">
      <alignment horizontal="right"/>
    </xf>
    <xf numFmtId="170" fontId="3" fillId="8" borderId="21" xfId="6" applyNumberFormat="1" applyFont="1" applyFill="1" applyBorder="1" applyAlignment="1">
      <alignment horizontal="right"/>
    </xf>
    <xf numFmtId="170" fontId="3" fillId="8" borderId="23" xfId="6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left" vertical="top"/>
    </xf>
    <xf numFmtId="0" fontId="3" fillId="8" borderId="21" xfId="0" applyFont="1" applyFill="1" applyBorder="1" applyAlignment="1">
      <alignment horizontal="left" vertical="top"/>
    </xf>
    <xf numFmtId="0" fontId="3" fillId="8" borderId="20" xfId="0" applyFont="1" applyFill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167" fontId="0" fillId="3" borderId="27" xfId="0" applyNumberFormat="1" applyFill="1" applyBorder="1"/>
    <xf numFmtId="167" fontId="0" fillId="3" borderId="2" xfId="0" applyNumberFormat="1" applyFill="1" applyBorder="1"/>
    <xf numFmtId="167" fontId="14" fillId="3" borderId="0" xfId="0" applyNumberFormat="1" applyFont="1" applyFill="1"/>
    <xf numFmtId="167" fontId="0" fillId="3" borderId="28" xfId="0" applyNumberFormat="1" applyFill="1" applyBorder="1"/>
    <xf numFmtId="3" fontId="24" fillId="0" borderId="0" xfId="0" applyNumberFormat="1" applyFont="1" applyAlignment="1">
      <alignment horizontal="right"/>
    </xf>
    <xf numFmtId="6" fontId="21" fillId="0" borderId="19" xfId="0" applyNumberFormat="1" applyFont="1" applyBorder="1" applyAlignment="1">
      <alignment horizontal="right"/>
    </xf>
    <xf numFmtId="1" fontId="25" fillId="3" borderId="0" xfId="0" applyNumberFormat="1" applyFont="1" applyFill="1" applyAlignment="1">
      <alignment horizontal="center"/>
    </xf>
    <xf numFmtId="169" fontId="6" fillId="2" borderId="0" xfId="6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right"/>
    </xf>
    <xf numFmtId="171" fontId="0" fillId="0" borderId="0" xfId="0" applyNumberFormat="1" applyBorder="1" applyAlignment="1">
      <alignment horizontal="right"/>
    </xf>
    <xf numFmtId="9" fontId="2" fillId="0" borderId="0" xfId="1" applyFont="1"/>
    <xf numFmtId="0" fontId="11" fillId="0" borderId="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0" fillId="0" borderId="0" xfId="0" applyAlignment="1"/>
    <xf numFmtId="0" fontId="0" fillId="0" borderId="8" xfId="0" applyBorder="1" applyAlignment="1"/>
    <xf numFmtId="0" fontId="18" fillId="4" borderId="0" xfId="0" applyFont="1" applyFill="1" applyAlignment="1">
      <alignment horizontal="center" vertical="top"/>
    </xf>
    <xf numFmtId="0" fontId="19" fillId="4" borderId="0" xfId="0" applyFont="1" applyFill="1" applyAlignment="1"/>
    <xf numFmtId="0" fontId="11" fillId="6" borderId="10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11" xfId="0" applyFill="1" applyBorder="1" applyAlignment="1">
      <alignment vertical="center"/>
    </xf>
    <xf numFmtId="0" fontId="17" fillId="3" borderId="0" xfId="0" applyFont="1" applyFill="1" applyAlignment="1">
      <alignment horizontal="center"/>
    </xf>
    <xf numFmtId="0" fontId="27" fillId="0" borderId="0" xfId="0" applyFont="1" applyFill="1" applyAlignment="1">
      <alignment vertical="top"/>
    </xf>
    <xf numFmtId="0" fontId="0" fillId="0" borderId="0" xfId="0" applyBorder="1" applyAlignment="1">
      <alignment wrapText="1"/>
    </xf>
    <xf numFmtId="0" fontId="2" fillId="0" borderId="0" xfId="0" applyFont="1" applyBorder="1"/>
    <xf numFmtId="0" fontId="0" fillId="0" borderId="0" xfId="0" applyBorder="1" applyAlignment="1">
      <alignment horizontal="left" wrapText="1" indent="1"/>
    </xf>
    <xf numFmtId="0" fontId="26" fillId="0" borderId="0" xfId="0" applyFont="1" applyBorder="1" applyAlignment="1">
      <alignment wrapText="1"/>
    </xf>
    <xf numFmtId="0" fontId="26" fillId="0" borderId="0" xfId="0" applyFont="1" applyBorder="1" applyAlignment="1">
      <alignment horizontal="right"/>
    </xf>
    <xf numFmtId="0" fontId="11" fillId="0" borderId="0" xfId="0" applyFont="1" applyBorder="1" applyAlignment="1">
      <alignment horizontal="left" vertical="top" wrapText="1"/>
    </xf>
    <xf numFmtId="5" fontId="26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vertical="top"/>
    </xf>
  </cellXfs>
  <cellStyles count="34">
    <cellStyle name="Comma" xfId="6" builtinId="3"/>
    <cellStyle name="Comma 2" xfId="9" xr:uid="{00000000-0005-0000-0000-000001000000}"/>
    <cellStyle name="Comma 3" xfId="12" xr:uid="{00000000-0005-0000-0000-000002000000}"/>
    <cellStyle name="Currency" xfId="7" builtinId="4"/>
    <cellStyle name="Currency 2" xfId="10" xr:uid="{00000000-0005-0000-0000-000004000000}"/>
    <cellStyle name="Currency 3" xfId="13" xr:uid="{00000000-0005-0000-0000-000005000000}"/>
    <cellStyle name="Followed Hyperlink" xfId="33" builtinId="9" hidden="1"/>
    <cellStyle name="Followed Hyperlink" xfId="31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" builtinId="9" hidden="1"/>
    <cellStyle name="Followed Hyperlink" xfId="5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3" builtinId="9" hidden="1"/>
    <cellStyle name="Followed Hyperlink" xfId="21" builtinId="9" hidden="1"/>
    <cellStyle name="Hyperlink" xfId="20" builtinId="8" hidden="1"/>
    <cellStyle name="Hyperlink" xfId="28" builtinId="8" hidden="1"/>
    <cellStyle name="Hyperlink" xfId="30" builtinId="8" hidden="1"/>
    <cellStyle name="Hyperlink" xfId="2" builtinId="8" hidden="1"/>
    <cellStyle name="Hyperlink" xfId="22" builtinId="8" hidden="1"/>
    <cellStyle name="Hyperlink" xfId="32" builtinId="8" hidden="1"/>
    <cellStyle name="Hyperlink" xfId="26" builtinId="8" hidden="1"/>
    <cellStyle name="Hyperlink" xfId="16" builtinId="8" hidden="1"/>
    <cellStyle name="Hyperlink" xfId="18" builtinId="8" hidden="1"/>
    <cellStyle name="Hyperlink" xfId="4" builtinId="8" hidden="1"/>
    <cellStyle name="Hyperlink" xfId="14" builtinId="8" hidden="1"/>
    <cellStyle name="Hyperlink" xfId="24" builtinId="8" hidden="1"/>
    <cellStyle name="Normal" xfId="0" builtinId="0"/>
    <cellStyle name="Normal 2" xfId="8" xr:uid="{00000000-0005-0000-0000-00001F000000}"/>
    <cellStyle name="Normal 3" xfId="11" xr:uid="{00000000-0005-0000-0000-000020000000}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ZOL, ANTHONY C" id="{337E62EE-A6B3-4DAE-9D84-C5D6D276ED56}" userId="S::anszol@lasell.edu::b0cadaca-3bee-40a9-8d7d-7bd1ae625c1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5" dT="2023-11-02T18:05:50.48" personId="{337E62EE-A6B3-4DAE-9D84-C5D6D276ED56}" id="{C8ABB918-85AF-4850-9B2D-C5956BB6B6E5}">
    <text>Module 3 assignment. Double check formulas</text>
  </threadedComment>
  <threadedComment ref="H22" dT="2023-11-07T18:25:25.28" personId="{337E62EE-A6B3-4DAE-9D84-C5D6D276ED56}" id="{F21B35C1-5E9D-436A-A69F-9BE6DEC0EDC5}">
    <text xml:space="preserve">Module 4 assignment. located the market price per share via yahoo finance.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" dT="2023-11-13T18:29:22.16" personId="{337E62EE-A6B3-4DAE-9D84-C5D6D276ED56}" id="{35D884B4-0B5E-4131-A7B6-F5F5746CE6BC}">
    <text>Horizontal Analysis Complete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89"/>
  <sheetViews>
    <sheetView topLeftCell="A2" zoomScale="80" zoomScaleNormal="80" zoomScalePageLayoutView="90" workbookViewId="0">
      <selection activeCell="N43" sqref="N43"/>
    </sheetView>
  </sheetViews>
  <sheetFormatPr baseColWidth="10" defaultColWidth="14.5" defaultRowHeight="15.75" customHeight="1"/>
  <cols>
    <col min="1" max="1" width="51.6640625" style="22" customWidth="1"/>
    <col min="2" max="2" width="14.1640625" customWidth="1"/>
    <col min="3" max="3" width="13.5" customWidth="1"/>
    <col min="4" max="4" width="14.1640625" customWidth="1"/>
    <col min="5" max="5" width="13.5" customWidth="1"/>
    <col min="6" max="6" width="13.33203125" customWidth="1"/>
    <col min="7" max="7" width="6" customWidth="1"/>
    <col min="8" max="8" width="27.5" customWidth="1"/>
    <col min="9" max="9" width="54" bestFit="1" customWidth="1"/>
    <col min="10" max="12" width="12.83203125" customWidth="1"/>
    <col min="13" max="13" width="13.33203125" customWidth="1"/>
    <col min="14" max="14" width="13.5" customWidth="1"/>
  </cols>
  <sheetData>
    <row r="1" spans="1:32" ht="24" customHeight="1">
      <c r="A1" s="145" t="s">
        <v>0</v>
      </c>
      <c r="B1" s="145"/>
      <c r="C1" s="145"/>
      <c r="D1" s="145"/>
      <c r="E1" s="146"/>
      <c r="F1" s="14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2" ht="17.25" customHeight="1">
      <c r="A2" s="147" t="s">
        <v>1</v>
      </c>
      <c r="B2" s="148"/>
      <c r="C2" s="148"/>
      <c r="D2" s="148"/>
      <c r="E2" s="149"/>
      <c r="F2" s="150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2" ht="17.25" customHeight="1">
      <c r="A3" s="141" t="s">
        <v>2</v>
      </c>
      <c r="B3" s="142"/>
      <c r="C3" s="142"/>
      <c r="D3" s="142"/>
      <c r="E3" s="143"/>
      <c r="F3" s="144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2" ht="17.25" customHeight="1">
      <c r="A4" s="141" t="s">
        <v>3</v>
      </c>
      <c r="B4" s="142"/>
      <c r="C4" s="142"/>
      <c r="D4" s="142"/>
      <c r="E4" s="143"/>
      <c r="F4" s="144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2" ht="17.25" customHeight="1">
      <c r="A5" s="62"/>
      <c r="B5" s="18">
        <v>2019</v>
      </c>
      <c r="C5" s="18">
        <v>2020</v>
      </c>
      <c r="D5" s="18">
        <v>2021</v>
      </c>
      <c r="E5" s="18">
        <v>2022</v>
      </c>
      <c r="F5" s="57">
        <v>2023</v>
      </c>
      <c r="G5" s="3"/>
      <c r="I5" s="42" t="s">
        <v>4</v>
      </c>
      <c r="J5" s="18">
        <v>2019</v>
      </c>
      <c r="K5" s="18">
        <v>2020</v>
      </c>
      <c r="L5" s="18">
        <v>2021</v>
      </c>
      <c r="M5" s="18">
        <v>2022</v>
      </c>
      <c r="N5" s="57">
        <v>2023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2" ht="17.25" customHeight="1">
      <c r="A6" s="58" t="s">
        <v>5</v>
      </c>
      <c r="B6" s="59">
        <v>5267132</v>
      </c>
      <c r="C6" s="60">
        <v>4474667</v>
      </c>
      <c r="D6" s="60">
        <v>5683466</v>
      </c>
      <c r="E6" s="60">
        <v>1300945</v>
      </c>
      <c r="F6" s="61">
        <v>5903636</v>
      </c>
      <c r="G6" s="3"/>
      <c r="I6" s="111" t="s">
        <v>6</v>
      </c>
      <c r="J6" s="112">
        <f>B36-B51</f>
        <v>1280200</v>
      </c>
      <c r="K6" s="112">
        <f t="shared" ref="K6:N6" si="0">C36-C51</f>
        <v>1809699</v>
      </c>
      <c r="L6" s="112">
        <f t="shared" si="0"/>
        <v>1886123</v>
      </c>
      <c r="M6" s="112">
        <f t="shared" si="0"/>
        <v>1534230</v>
      </c>
      <c r="N6" s="112">
        <f t="shared" si="0"/>
        <v>1602695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17.25" customHeight="1" thickBot="1">
      <c r="A7" s="63" t="s">
        <v>7</v>
      </c>
      <c r="B7" s="64">
        <v>2796599</v>
      </c>
      <c r="C7" s="65">
        <v>2314572</v>
      </c>
      <c r="D7" s="65">
        <v>2821967</v>
      </c>
      <c r="E7" s="65">
        <v>695781</v>
      </c>
      <c r="F7" s="66">
        <v>3254296</v>
      </c>
      <c r="G7" s="3"/>
      <c r="I7" s="1" t="s">
        <v>8</v>
      </c>
      <c r="J7" s="4">
        <f>B36/B51</f>
        <v>1.9002755960053699</v>
      </c>
      <c r="K7" s="4">
        <f t="shared" ref="K7:N7" si="1">C36/C51</f>
        <v>2.2804993504453481</v>
      </c>
      <c r="L7" s="4">
        <f t="shared" si="1"/>
        <v>2.3006166148108917</v>
      </c>
      <c r="M7" s="4">
        <f t="shared" si="1"/>
        <v>2.1814538019936931</v>
      </c>
      <c r="N7" s="4">
        <f t="shared" si="1"/>
        <v>2.1811523549054419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ht="17.25" customHeight="1">
      <c r="A8" s="58" t="s">
        <v>9</v>
      </c>
      <c r="B8" s="67">
        <v>2470533</v>
      </c>
      <c r="C8" s="113">
        <v>2160095</v>
      </c>
      <c r="D8" s="113">
        <v>2861499</v>
      </c>
      <c r="E8" s="113">
        <v>605164</v>
      </c>
      <c r="F8" s="69">
        <v>2649340</v>
      </c>
      <c r="G8" s="3"/>
      <c r="I8" s="1" t="s">
        <v>10</v>
      </c>
      <c r="J8" s="5">
        <f>(B32+B33)/B51</f>
        <v>1.0525854618360362</v>
      </c>
      <c r="K8" s="5">
        <f t="shared" ref="K8:N8" si="2">(C32+C33)/C51</f>
        <v>1.4467810958369065</v>
      </c>
      <c r="L8" s="5">
        <f t="shared" si="2"/>
        <v>1.5435829857893111</v>
      </c>
      <c r="M8" s="5">
        <f t="shared" si="2"/>
        <v>1.317836584924476</v>
      </c>
      <c r="N8" s="5">
        <f t="shared" si="2"/>
        <v>1.0846633959544281</v>
      </c>
      <c r="O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ht="17.25" customHeight="1">
      <c r="A9" s="63" t="s">
        <v>11</v>
      </c>
      <c r="B9" s="67">
        <v>2233763</v>
      </c>
      <c r="C9" s="113">
        <v>2171934</v>
      </c>
      <c r="D9" s="113">
        <v>2334691</v>
      </c>
      <c r="E9" s="113">
        <v>594446</v>
      </c>
      <c r="F9" s="115">
        <v>2365529</v>
      </c>
      <c r="G9" s="3"/>
      <c r="I9" s="1" t="s">
        <v>12</v>
      </c>
      <c r="J9" s="4"/>
      <c r="K9" s="4">
        <f t="shared" ref="K9:N10" si="3">C6/((B33+C33)/2)</f>
        <v>7.2402451672823354</v>
      </c>
      <c r="L9" s="4">
        <f t="shared" si="3"/>
        <v>10.367939552370858</v>
      </c>
      <c r="M9" s="4">
        <f t="shared" si="3"/>
        <v>2.0467805895323434</v>
      </c>
      <c r="N9" s="4">
        <f t="shared" si="3"/>
        <v>8.0757945825641553</v>
      </c>
      <c r="O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ht="17.25" customHeight="1" thickBot="1">
      <c r="A10" s="58" t="s">
        <v>13</v>
      </c>
      <c r="B10" s="71" t="s">
        <v>14</v>
      </c>
      <c r="C10" s="114">
        <v>601599</v>
      </c>
      <c r="D10" s="114">
        <v>40518</v>
      </c>
      <c r="E10" s="114">
        <v>56674</v>
      </c>
      <c r="F10" s="72" t="s">
        <v>14</v>
      </c>
      <c r="G10" s="3"/>
      <c r="I10" s="1" t="s">
        <v>15</v>
      </c>
      <c r="J10" s="4"/>
      <c r="K10" s="4">
        <f>C7/((B34+C34)/2)</f>
        <v>2.5886708212357235</v>
      </c>
      <c r="L10" s="4">
        <f t="shared" si="3"/>
        <v>3.3056031917834536</v>
      </c>
      <c r="M10" s="4">
        <f t="shared" si="3"/>
        <v>0.85065821446146228</v>
      </c>
      <c r="N10" s="4">
        <f t="shared" si="3"/>
        <v>3.230538618995904</v>
      </c>
      <c r="O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ht="17.25" customHeight="1">
      <c r="A11" s="63" t="s">
        <v>16</v>
      </c>
      <c r="B11" s="67">
        <v>236770</v>
      </c>
      <c r="C11" s="73">
        <v>-613438</v>
      </c>
      <c r="D11" s="73">
        <v>486290</v>
      </c>
      <c r="E11" s="73">
        <v>-45956</v>
      </c>
      <c r="F11" s="69">
        <v>283811</v>
      </c>
      <c r="G11" s="3"/>
      <c r="I11" s="1" t="s">
        <v>17</v>
      </c>
      <c r="J11" s="4">
        <f t="shared" ref="J11:N12" si="4">(B33/B6)*365</f>
        <v>49.112232235683486</v>
      </c>
      <c r="K11" s="4">
        <f t="shared" si="4"/>
        <v>43.015290299814488</v>
      </c>
      <c r="L11" s="4">
        <f t="shared" si="4"/>
        <v>36.542861345524017</v>
      </c>
      <c r="M11" s="4">
        <f t="shared" si="4"/>
        <v>197.01209889734002</v>
      </c>
      <c r="N11" s="4">
        <f t="shared" si="4"/>
        <v>46.979336124381653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ht="17.25" customHeight="1">
      <c r="A12" s="58" t="s">
        <v>18</v>
      </c>
      <c r="B12" s="67">
        <v>-21240</v>
      </c>
      <c r="C12" s="73">
        <v>-47259</v>
      </c>
      <c r="D12" s="73">
        <v>-44300</v>
      </c>
      <c r="E12" s="73">
        <v>-6154</v>
      </c>
      <c r="F12" s="69">
        <v>-12826</v>
      </c>
      <c r="G12" s="3"/>
      <c r="I12" s="1" t="s">
        <v>19</v>
      </c>
      <c r="J12" s="4">
        <f t="shared" si="4"/>
        <v>116.45365316943902</v>
      </c>
      <c r="K12" s="4">
        <f t="shared" si="4"/>
        <v>141.29200128576687</v>
      </c>
      <c r="L12" s="4">
        <f t="shared" si="4"/>
        <v>104.94972124053896</v>
      </c>
      <c r="M12" s="4">
        <f t="shared" si="4"/>
        <v>432.50113900782003</v>
      </c>
      <c r="N12" s="4">
        <f t="shared" si="4"/>
        <v>133.49810373733672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ht="17.25" customHeight="1" thickBot="1">
      <c r="A13" s="63" t="s">
        <v>20</v>
      </c>
      <c r="B13" s="64">
        <v>-5688</v>
      </c>
      <c r="C13" s="71" t="s">
        <v>21</v>
      </c>
      <c r="D13" s="65">
        <v>-51113</v>
      </c>
      <c r="E13" s="71">
        <v>-51</v>
      </c>
      <c r="F13" s="72" t="s">
        <v>22</v>
      </c>
      <c r="G13" s="3"/>
      <c r="I13" s="1" t="s">
        <v>23</v>
      </c>
      <c r="J13" s="6"/>
      <c r="K13" s="6">
        <f>C6/((B43+C43)/2)</f>
        <v>0.906338858833446</v>
      </c>
      <c r="L13" s="6">
        <f>D6/((C43+D43)/2)</f>
        <v>1.1341952483849569</v>
      </c>
      <c r="M13" s="6">
        <f>E6/((D43+E43)/2)</f>
        <v>0.27550054911846683</v>
      </c>
      <c r="N13" s="6">
        <f>F6/((E43+F43)/2)</f>
        <v>1.2682470248117195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7.25" customHeight="1">
      <c r="A14" s="58" t="s">
        <v>24</v>
      </c>
      <c r="B14" s="67">
        <v>209842</v>
      </c>
      <c r="C14" s="73">
        <v>-492544</v>
      </c>
      <c r="D14" s="68" t="s">
        <v>25</v>
      </c>
      <c r="E14" s="73">
        <v>-52161</v>
      </c>
      <c r="F14" s="69">
        <v>287765</v>
      </c>
      <c r="G14" s="3"/>
      <c r="I14" s="36"/>
      <c r="J14" s="37"/>
      <c r="K14" s="37"/>
      <c r="L14" s="37"/>
      <c r="M14" s="38"/>
      <c r="N14" s="38"/>
      <c r="S14" s="7"/>
      <c r="T14" s="7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ht="17.25" customHeight="1">
      <c r="A15" s="63" t="s">
        <v>26</v>
      </c>
      <c r="B15" s="67">
        <v>70024</v>
      </c>
      <c r="C15" s="68" t="s">
        <v>27</v>
      </c>
      <c r="D15" s="68" t="s">
        <v>28</v>
      </c>
      <c r="E15" s="68" t="s">
        <v>29</v>
      </c>
      <c r="F15" s="69">
        <v>-101046</v>
      </c>
      <c r="G15" s="3"/>
      <c r="I15" s="1" t="s">
        <v>30</v>
      </c>
      <c r="J15" s="10">
        <f>(B6-B7)/B6</f>
        <v>0.46904710191428656</v>
      </c>
      <c r="K15" s="10">
        <f t="shared" ref="K15:N15" si="5">(C6-C7)/C6</f>
        <v>0.48273871552899916</v>
      </c>
      <c r="L15" s="10">
        <f t="shared" si="5"/>
        <v>0.50347780738021486</v>
      </c>
      <c r="M15" s="10">
        <f t="shared" si="5"/>
        <v>0.46517262451525621</v>
      </c>
      <c r="N15" s="10">
        <f t="shared" si="5"/>
        <v>0.44876411757093426</v>
      </c>
      <c r="O15" s="7"/>
      <c r="P15" s="7"/>
      <c r="Q15" s="7"/>
      <c r="R15" s="7"/>
      <c r="S15" s="7"/>
      <c r="T15" s="7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ht="17.25" customHeight="1" thickBot="1">
      <c r="A16" s="58" t="s">
        <v>31</v>
      </c>
      <c r="B16" s="64">
        <v>-47679</v>
      </c>
      <c r="C16" s="65">
        <v>-7246</v>
      </c>
      <c r="D16" s="71" t="s">
        <v>32</v>
      </c>
      <c r="E16" s="71" t="s">
        <v>33</v>
      </c>
      <c r="F16" s="66">
        <v>-2042</v>
      </c>
      <c r="G16" s="3"/>
      <c r="I16" s="1" t="s">
        <v>34</v>
      </c>
      <c r="J16" s="10">
        <f>B11/B6</f>
        <v>4.4952357373994042E-2</v>
      </c>
      <c r="K16" s="10">
        <f t="shared" ref="K16:N16" si="6">C11/C6</f>
        <v>-0.1370913187506467</v>
      </c>
      <c r="L16" s="10">
        <f t="shared" si="6"/>
        <v>8.5562225585584573E-2</v>
      </c>
      <c r="M16" s="10">
        <f t="shared" si="6"/>
        <v>-3.532509060721245E-2</v>
      </c>
      <c r="N16" s="10">
        <f t="shared" si="6"/>
        <v>4.8073932742465832E-2</v>
      </c>
      <c r="O16" s="7"/>
      <c r="P16" s="7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7.25" customHeight="1" thickBot="1">
      <c r="A17" s="63" t="s">
        <v>35</v>
      </c>
      <c r="B17" s="74">
        <v>92139</v>
      </c>
      <c r="C17" s="75">
        <v>-549177</v>
      </c>
      <c r="D17" s="75">
        <v>360060</v>
      </c>
      <c r="E17" s="75">
        <v>-59610</v>
      </c>
      <c r="F17" s="76">
        <v>386769</v>
      </c>
      <c r="G17" s="3"/>
      <c r="I17" s="1" t="s">
        <v>36</v>
      </c>
      <c r="J17" s="10">
        <f>B17/B6</f>
        <v>1.7493201233612525E-2</v>
      </c>
      <c r="K17" s="10">
        <f t="shared" ref="K17:N17" si="7">C17/C6</f>
        <v>-0.12273025009458804</v>
      </c>
      <c r="L17" s="10">
        <f t="shared" si="7"/>
        <v>6.3352186852177875E-2</v>
      </c>
      <c r="M17" s="10">
        <f t="shared" si="7"/>
        <v>-4.5820538147269871E-2</v>
      </c>
      <c r="N17" s="10">
        <f t="shared" si="7"/>
        <v>6.5513693594930311E-2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7.25" customHeight="1" thickTop="1">
      <c r="A18" s="77"/>
      <c r="B18" s="78"/>
      <c r="C18" s="68"/>
      <c r="D18" s="68"/>
      <c r="E18" s="68"/>
      <c r="F18" s="70"/>
      <c r="G18" s="3"/>
      <c r="I18" s="1" t="s">
        <v>37</v>
      </c>
      <c r="J18" s="10"/>
      <c r="K18" s="10">
        <f>C17/((B43+C43)/2)</f>
        <v>-0.11123519481507235</v>
      </c>
      <c r="L18" s="10">
        <f>D17/((C43+D43)/2)</f>
        <v>7.1853749302536088E-2</v>
      </c>
      <c r="M18" s="10">
        <f>E17/((D43+E43)/2)</f>
        <v>-1.2623583420476507E-2</v>
      </c>
      <c r="N18" s="10">
        <f>F17/((E43+F43)/2)</f>
        <v>8.308754698619697E-2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27">
      <c r="A19" s="79" t="s">
        <v>38</v>
      </c>
      <c r="B19" s="78">
        <v>0.2</v>
      </c>
      <c r="C19" s="68">
        <v>-1.21</v>
      </c>
      <c r="D19" s="68" t="s">
        <v>39</v>
      </c>
      <c r="E19" s="68">
        <v>-0.13</v>
      </c>
      <c r="F19" s="70" t="s">
        <v>40</v>
      </c>
      <c r="G19" s="3"/>
      <c r="I19" s="1" t="s">
        <v>41</v>
      </c>
      <c r="J19" s="10"/>
      <c r="K19" s="10">
        <f>(C17-0)/((B63+C63)/2)</f>
        <v>-0.28707031740057709</v>
      </c>
      <c r="L19" s="10">
        <f>(D17-0)/((C63+D63)/2)</f>
        <v>0.19126759269022708</v>
      </c>
      <c r="M19" s="10">
        <f>(E17-0)/((D63+E63)/2)</f>
        <v>-3.1226197947169528E-2</v>
      </c>
      <c r="N19" s="10">
        <f>(F17-0)/((E63+F63)/2)</f>
        <v>0.20752989316558623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26" customHeight="1">
      <c r="A20" s="58" t="s">
        <v>42</v>
      </c>
      <c r="B20" s="78">
        <v>0.2</v>
      </c>
      <c r="C20" s="68">
        <v>-1.21</v>
      </c>
      <c r="D20" s="68">
        <v>0.77</v>
      </c>
      <c r="E20" s="68">
        <v>-0.13</v>
      </c>
      <c r="F20" s="70">
        <v>0.84</v>
      </c>
      <c r="G20" s="3"/>
      <c r="I20" s="1" t="s">
        <v>43</v>
      </c>
      <c r="J20" s="8">
        <f>(B17-0)/B23</f>
        <v>0.20431564382079279</v>
      </c>
      <c r="K20" s="8">
        <f t="shared" ref="K20:N20" si="8">(C17-0)/C23</f>
        <v>-1.2094038833796898</v>
      </c>
      <c r="L20" s="8">
        <f t="shared" si="8"/>
        <v>0.77348422355124768</v>
      </c>
      <c r="M20" s="8">
        <f t="shared" si="8"/>
        <v>-0.12644641247282176</v>
      </c>
      <c r="N20" s="8">
        <f t="shared" si="8"/>
        <v>0.85677165249675469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29" customHeight="1">
      <c r="A21" s="80"/>
      <c r="B21" s="78"/>
      <c r="C21" s="68"/>
      <c r="D21" s="68"/>
      <c r="E21" s="68"/>
      <c r="F21" s="70"/>
      <c r="G21" s="3"/>
      <c r="I21" s="36"/>
      <c r="J21" s="39"/>
      <c r="K21" s="40"/>
      <c r="L21" s="41"/>
      <c r="M21" s="41"/>
      <c r="N21" s="4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2" ht="30" customHeight="1">
      <c r="A22" s="81" t="s">
        <v>44</v>
      </c>
      <c r="B22" s="78"/>
      <c r="C22" s="68"/>
      <c r="D22" s="68"/>
      <c r="E22" s="68"/>
      <c r="F22" s="70"/>
      <c r="G22" s="3"/>
      <c r="I22" s="3" t="s">
        <v>45</v>
      </c>
      <c r="J22" s="30">
        <f>B55/B43</f>
        <v>0.55609100055310889</v>
      </c>
      <c r="K22" s="30">
        <f t="shared" ref="K22:N22" si="9">C55/C43</f>
        <v>0.66684219147191959</v>
      </c>
      <c r="L22" s="30">
        <f t="shared" si="9"/>
        <v>0.58148101252635531</v>
      </c>
      <c r="M22" s="30">
        <f t="shared" si="9"/>
        <v>0.61171811557229194</v>
      </c>
      <c r="N22" s="30">
        <f t="shared" si="9"/>
        <v>0.58855901783024911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2" ht="17.25" customHeight="1">
      <c r="A23" s="63" t="s">
        <v>46</v>
      </c>
      <c r="B23" s="67">
        <v>450964</v>
      </c>
      <c r="C23" s="73">
        <v>454089</v>
      </c>
      <c r="D23" s="73">
        <v>465504</v>
      </c>
      <c r="E23" s="73">
        <v>471425</v>
      </c>
      <c r="F23" s="69">
        <v>451426</v>
      </c>
      <c r="G23" s="3"/>
      <c r="I23" s="126" t="s">
        <v>47</v>
      </c>
      <c r="J23" s="34">
        <f>B63/B43</f>
        <v>0.44390899944689111</v>
      </c>
      <c r="K23" s="34">
        <f t="shared" ref="K23:N23" si="10">C63/C43</f>
        <v>0.33315780852808041</v>
      </c>
      <c r="L23" s="34">
        <f t="shared" si="10"/>
        <v>0.41851898747364463</v>
      </c>
      <c r="M23" s="34">
        <f t="shared" si="10"/>
        <v>0.388281884427708</v>
      </c>
      <c r="N23" s="34">
        <f t="shared" si="10"/>
        <v>0.41144098216975084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2" ht="17.25" customHeight="1">
      <c r="A24" s="58" t="s">
        <v>48</v>
      </c>
      <c r="B24" s="67">
        <v>454274</v>
      </c>
      <c r="C24" s="68" t="s">
        <v>49</v>
      </c>
      <c r="D24" s="68" t="s">
        <v>50</v>
      </c>
      <c r="E24" s="68" t="s">
        <v>51</v>
      </c>
      <c r="F24" s="70" t="s">
        <v>52</v>
      </c>
      <c r="G24" s="3"/>
      <c r="I24" s="3" t="s">
        <v>53</v>
      </c>
      <c r="J24" s="35">
        <f>B55/B63</f>
        <v>1.252713959946737</v>
      </c>
      <c r="K24" s="35">
        <f t="shared" ref="K24:N24" si="11">C55/C63</f>
        <v>2.0015805555273798</v>
      </c>
      <c r="L24" s="35">
        <f t="shared" si="11"/>
        <v>1.3893778536463006</v>
      </c>
      <c r="M24" s="35">
        <f t="shared" si="11"/>
        <v>1.5754485081731497</v>
      </c>
      <c r="N24" s="35">
        <f t="shared" si="11"/>
        <v>1.430482240068695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32" ht="17.25" customHeight="1">
      <c r="A25" s="82"/>
      <c r="B25" s="83"/>
      <c r="C25" s="83"/>
      <c r="D25" s="83"/>
      <c r="E25" s="83"/>
      <c r="F25" s="84"/>
      <c r="G25" s="3"/>
      <c r="I25" s="121" t="s">
        <v>54</v>
      </c>
      <c r="J25" s="116">
        <f>B11/B12</f>
        <v>-11.147363465160076</v>
      </c>
      <c r="K25" s="116">
        <f t="shared" ref="K25:N25" si="12">C11/C12</f>
        <v>12.980342368649358</v>
      </c>
      <c r="L25" s="116">
        <f t="shared" si="12"/>
        <v>-10.977200902934538</v>
      </c>
      <c r="M25" s="116">
        <f t="shared" si="12"/>
        <v>7.4676633084172899</v>
      </c>
      <c r="N25" s="116">
        <f t="shared" si="12"/>
        <v>-22.127787307032591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2" ht="17.25" customHeight="1">
      <c r="A26" s="85"/>
      <c r="B26" s="86"/>
      <c r="C26" s="86"/>
      <c r="D26" s="86"/>
      <c r="E26" s="86"/>
      <c r="F26" s="86"/>
      <c r="G26" s="3"/>
      <c r="I26" s="127" t="s">
        <v>55</v>
      </c>
      <c r="J26" s="124">
        <f>21.14/J20</f>
        <v>103.46735866462627</v>
      </c>
      <c r="K26" s="125">
        <f>9.21/K20</f>
        <v>-7.6153220000109263</v>
      </c>
      <c r="L26" s="124">
        <f>22.6/L20</f>
        <v>29.218436927178804</v>
      </c>
      <c r="M26" s="120">
        <f>17.2/M20</f>
        <v>-136.02600234859923</v>
      </c>
      <c r="N26" s="118">
        <f>9.49/N20</f>
        <v>11.076463573864505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2" ht="17.25" customHeight="1">
      <c r="A27" s="147" t="s">
        <v>56</v>
      </c>
      <c r="B27" s="148"/>
      <c r="C27" s="148"/>
      <c r="D27" s="148"/>
      <c r="E27" s="149"/>
      <c r="F27" s="150"/>
      <c r="G27" s="3"/>
      <c r="I27" s="128" t="s">
        <v>57</v>
      </c>
      <c r="J27" s="118">
        <f>18.87/J20</f>
        <v>92.357098297138023</v>
      </c>
      <c r="K27" s="120">
        <f>10.61/K20</f>
        <v>-8.7729170923035742</v>
      </c>
      <c r="L27" s="118">
        <f>18.46/L20</f>
        <v>23.866032994500916</v>
      </c>
      <c r="M27" s="122">
        <f>15.56/M20</f>
        <v>-123.05608119443048</v>
      </c>
      <c r="N27" s="119">
        <f>8.53/N20</f>
        <v>9.9559783229783143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2" ht="17.25" customHeight="1">
      <c r="A28" s="141" t="s">
        <v>58</v>
      </c>
      <c r="B28" s="142"/>
      <c r="C28" s="142"/>
      <c r="D28" s="142"/>
      <c r="E28" s="143"/>
      <c r="F28" s="144"/>
      <c r="G28" s="3"/>
      <c r="I28" s="129" t="s">
        <v>59</v>
      </c>
      <c r="J28" s="117">
        <f>0</f>
        <v>0</v>
      </c>
      <c r="K28" s="123">
        <f>0</f>
        <v>0</v>
      </c>
      <c r="L28" s="117">
        <f>0</f>
        <v>0</v>
      </c>
      <c r="M28" s="123">
        <f>0</f>
        <v>0</v>
      </c>
      <c r="N28" s="117">
        <f>0</f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2" ht="14">
      <c r="A29" s="141" t="s">
        <v>3</v>
      </c>
      <c r="B29" s="142"/>
      <c r="C29" s="142"/>
      <c r="D29" s="142"/>
      <c r="E29" s="143"/>
      <c r="F29" s="144"/>
      <c r="G29" s="3"/>
      <c r="I29" s="32" t="s">
        <v>60</v>
      </c>
      <c r="J29" s="33">
        <f>B78/B23</f>
        <v>3.5366459406959316E-2</v>
      </c>
      <c r="K29" s="33">
        <f t="shared" ref="K29:N29" si="13">C78/C23</f>
        <v>5.8173617947142521E-2</v>
      </c>
      <c r="L29" s="33">
        <f t="shared" si="13"/>
        <v>5.3344332164707499E-2</v>
      </c>
      <c r="M29" s="33">
        <f t="shared" si="13"/>
        <v>6.0788036273002069E-2</v>
      </c>
      <c r="N29" s="33">
        <f t="shared" si="13"/>
        <v>6.4655115124073487E-2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2" ht="17.25" customHeight="1">
      <c r="A30" s="87" t="s">
        <v>61</v>
      </c>
      <c r="B30" s="78"/>
      <c r="C30" s="88"/>
      <c r="D30" s="88"/>
      <c r="E30" s="89"/>
      <c r="F30" s="90"/>
      <c r="G30" s="3"/>
      <c r="H30" s="1"/>
      <c r="I30" s="3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2" ht="17.25" customHeight="1">
      <c r="A31" s="87" t="s">
        <v>62</v>
      </c>
      <c r="B31" s="18">
        <v>2019</v>
      </c>
      <c r="C31" s="18">
        <v>2020</v>
      </c>
      <c r="D31" s="18">
        <v>2021</v>
      </c>
      <c r="E31" s="18">
        <v>2022</v>
      </c>
      <c r="F31" s="57">
        <v>2023</v>
      </c>
      <c r="G31" s="3"/>
      <c r="H31" s="1"/>
      <c r="I31" s="3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2" ht="17.25" customHeight="1">
      <c r="A32" s="87" t="s">
        <v>63</v>
      </c>
      <c r="B32" s="60">
        <v>788072</v>
      </c>
      <c r="C32" s="60">
        <v>1517361</v>
      </c>
      <c r="D32" s="60">
        <v>1669453</v>
      </c>
      <c r="E32" s="60">
        <v>1009139</v>
      </c>
      <c r="F32" s="61">
        <v>711910</v>
      </c>
      <c r="G32" s="3"/>
      <c r="H32" s="3"/>
      <c r="I32" s="3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7.25" customHeight="1">
      <c r="A33" s="87" t="s">
        <v>64</v>
      </c>
      <c r="B33" s="68">
        <v>708714</v>
      </c>
      <c r="C33" s="68">
        <v>527340</v>
      </c>
      <c r="D33" s="73">
        <v>569014</v>
      </c>
      <c r="E33" s="73">
        <v>702197</v>
      </c>
      <c r="F33" s="69">
        <v>759860</v>
      </c>
      <c r="G33" s="3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7.25" customHeight="1">
      <c r="A34" s="87" t="s">
        <v>65</v>
      </c>
      <c r="B34" s="68">
        <v>892258</v>
      </c>
      <c r="C34" s="68">
        <v>895974</v>
      </c>
      <c r="D34" s="73">
        <v>811410</v>
      </c>
      <c r="E34" s="73">
        <v>824455</v>
      </c>
      <c r="F34" s="69">
        <v>1190253</v>
      </c>
      <c r="G34" s="3"/>
      <c r="H34" s="153"/>
      <c r="I34" s="138"/>
      <c r="J34" s="138"/>
      <c r="K34" s="138"/>
      <c r="L34" s="138"/>
      <c r="M34" s="138"/>
      <c r="N34" s="15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7.25" customHeight="1" thickBot="1">
      <c r="A35" s="87" t="s">
        <v>66</v>
      </c>
      <c r="B35" s="71">
        <v>313165</v>
      </c>
      <c r="C35" s="71">
        <v>282300</v>
      </c>
      <c r="D35" s="71" t="s">
        <v>67</v>
      </c>
      <c r="E35" s="71" t="s">
        <v>68</v>
      </c>
      <c r="F35" s="72" t="s">
        <v>69</v>
      </c>
      <c r="G35" s="3"/>
      <c r="H35" s="155"/>
      <c r="I35" s="139"/>
      <c r="J35" s="139"/>
      <c r="K35" s="139"/>
      <c r="L35" s="139"/>
      <c r="M35" s="139"/>
      <c r="N35" s="154"/>
      <c r="O35" s="140"/>
      <c r="P35" s="140"/>
      <c r="Q35" s="140"/>
      <c r="R35" s="140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7.25" customHeight="1">
      <c r="A36" s="87" t="s">
        <v>70</v>
      </c>
      <c r="B36" s="68">
        <v>2702209</v>
      </c>
      <c r="C36" s="68">
        <v>3222975</v>
      </c>
      <c r="D36" s="73">
        <v>3336299</v>
      </c>
      <c r="E36" s="73">
        <v>2832825</v>
      </c>
      <c r="F36" s="69">
        <v>2959586</v>
      </c>
      <c r="G36" s="3"/>
      <c r="H36" s="156"/>
      <c r="I36" s="157"/>
      <c r="J36" s="157"/>
      <c r="K36" s="157"/>
      <c r="L36" s="157"/>
      <c r="M36" s="157"/>
      <c r="N36" s="154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7.25" customHeight="1">
      <c r="A37" s="87" t="s">
        <v>71</v>
      </c>
      <c r="B37" s="68">
        <v>792148</v>
      </c>
      <c r="C37" s="68">
        <v>658678</v>
      </c>
      <c r="D37" s="68" t="s">
        <v>72</v>
      </c>
      <c r="E37" s="68" t="s">
        <v>73</v>
      </c>
      <c r="F37" s="70" t="s">
        <v>74</v>
      </c>
      <c r="G37" s="3"/>
      <c r="H37" s="158"/>
      <c r="I37" s="159"/>
      <c r="J37" s="159"/>
      <c r="K37" s="159"/>
      <c r="L37" s="159"/>
      <c r="M37" s="159"/>
      <c r="N37" s="154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7.25" customHeight="1">
      <c r="A38" s="87" t="s">
        <v>75</v>
      </c>
      <c r="B38" s="68">
        <v>591931</v>
      </c>
      <c r="C38" s="68">
        <v>536660</v>
      </c>
      <c r="D38" s="68" t="s">
        <v>76</v>
      </c>
      <c r="E38" s="68" t="s">
        <v>77</v>
      </c>
      <c r="F38" s="70" t="s">
        <v>78</v>
      </c>
      <c r="G38" s="3"/>
      <c r="H38" s="160"/>
      <c r="I38" s="160"/>
      <c r="J38" s="160"/>
      <c r="K38" s="160"/>
      <c r="L38" s="154"/>
      <c r="M38" s="154"/>
      <c r="N38" s="154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7.25" customHeight="1">
      <c r="A39" s="87" t="s">
        <v>79</v>
      </c>
      <c r="B39" s="68">
        <v>550178</v>
      </c>
      <c r="C39" s="68">
        <v>502214</v>
      </c>
      <c r="D39" s="68" t="s">
        <v>80</v>
      </c>
      <c r="E39" s="68" t="s">
        <v>81</v>
      </c>
      <c r="F39" s="70" t="s">
        <v>82</v>
      </c>
      <c r="G39" s="3"/>
      <c r="H39" s="3"/>
      <c r="I39" s="3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7.25" customHeight="1">
      <c r="A40" s="87" t="s">
        <v>83</v>
      </c>
      <c r="B40" s="68">
        <v>36345</v>
      </c>
      <c r="C40" s="68">
        <v>13295</v>
      </c>
      <c r="D40" s="68" t="s">
        <v>84</v>
      </c>
      <c r="E40" s="68" t="s">
        <v>85</v>
      </c>
      <c r="F40" s="70" t="s">
        <v>86</v>
      </c>
      <c r="G40" s="3"/>
      <c r="H40" s="3"/>
      <c r="I40" s="3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7.25" customHeight="1">
      <c r="A41" s="87" t="s">
        <v>87</v>
      </c>
      <c r="B41" s="68">
        <v>82379</v>
      </c>
      <c r="C41" s="68">
        <v>23930</v>
      </c>
      <c r="D41" s="68" t="s">
        <v>88</v>
      </c>
      <c r="E41" s="68" t="s">
        <v>89</v>
      </c>
      <c r="F41" s="70" t="s">
        <v>90</v>
      </c>
      <c r="G41" s="3"/>
      <c r="H41" s="3"/>
      <c r="I41" s="3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7.25" customHeight="1">
      <c r="A42" s="87" t="s">
        <v>91</v>
      </c>
      <c r="B42" s="71">
        <v>88341</v>
      </c>
      <c r="C42" s="71">
        <v>72876</v>
      </c>
      <c r="D42" s="71" t="s">
        <v>92</v>
      </c>
      <c r="E42" s="71" t="s">
        <v>93</v>
      </c>
      <c r="F42" s="72" t="s">
        <v>94</v>
      </c>
      <c r="G42" s="3"/>
      <c r="H42" s="3"/>
      <c r="I42" s="3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7.25" customHeight="1" thickBot="1">
      <c r="A43" s="91" t="s">
        <v>95</v>
      </c>
      <c r="B43" s="109">
        <v>4843531</v>
      </c>
      <c r="C43" s="109">
        <v>5030628</v>
      </c>
      <c r="D43" s="109">
        <v>4991396</v>
      </c>
      <c r="E43" s="109">
        <v>4452832</v>
      </c>
      <c r="F43" s="110">
        <v>4857083</v>
      </c>
      <c r="G43" s="3"/>
      <c r="H43" s="3"/>
      <c r="I43" s="3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7.25" customHeight="1" thickBot="1">
      <c r="A44" s="87" t="s">
        <v>96</v>
      </c>
      <c r="B44" s="68"/>
      <c r="C44" s="68"/>
      <c r="D44" s="68"/>
      <c r="E44" s="68"/>
      <c r="F44" s="70"/>
      <c r="G44" s="3"/>
      <c r="H44" s="3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7.25" customHeight="1" thickTop="1">
      <c r="A45" s="87" t="s">
        <v>97</v>
      </c>
      <c r="B45" s="68"/>
      <c r="C45" s="68"/>
      <c r="D45" s="68"/>
      <c r="E45" s="68"/>
      <c r="F45" s="70"/>
      <c r="G45" s="3"/>
      <c r="H45" s="3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5">
      <c r="A46" s="87" t="s">
        <v>98</v>
      </c>
      <c r="B46" s="60">
        <v>618194</v>
      </c>
      <c r="C46" s="60">
        <v>575954</v>
      </c>
      <c r="D46" s="68" t="s">
        <v>99</v>
      </c>
      <c r="E46" s="68" t="s">
        <v>100</v>
      </c>
      <c r="F46" s="70" t="s">
        <v>101</v>
      </c>
      <c r="G46" s="3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7.25" customHeight="1">
      <c r="A47" s="87" t="s">
        <v>102</v>
      </c>
      <c r="B47" s="68">
        <v>374694</v>
      </c>
      <c r="C47" s="68">
        <v>378859</v>
      </c>
      <c r="D47" s="68" t="s">
        <v>103</v>
      </c>
      <c r="E47" s="68" t="s">
        <v>104</v>
      </c>
      <c r="F47" s="70" t="s">
        <v>105</v>
      </c>
      <c r="G47" s="3"/>
      <c r="H47" s="3"/>
      <c r="I47" s="3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7.25" customHeight="1">
      <c r="A48" s="87" t="s">
        <v>106</v>
      </c>
      <c r="B48" s="68">
        <v>219424</v>
      </c>
      <c r="C48" s="68">
        <v>203399</v>
      </c>
      <c r="D48" s="68" t="s">
        <v>107</v>
      </c>
      <c r="E48" s="68" t="s">
        <v>108</v>
      </c>
      <c r="F48" s="70" t="s">
        <v>109</v>
      </c>
      <c r="G48" s="3"/>
      <c r="H48" s="3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7.25" customHeight="1">
      <c r="A49" s="87" t="s">
        <v>110</v>
      </c>
      <c r="B49" s="68">
        <v>125900</v>
      </c>
      <c r="C49" s="68">
        <v>162561</v>
      </c>
      <c r="D49" s="68" t="s">
        <v>111</v>
      </c>
      <c r="E49" s="68" t="s">
        <v>112</v>
      </c>
      <c r="F49" s="70" t="s">
        <v>113</v>
      </c>
      <c r="G49" s="3"/>
      <c r="H49" s="3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7.25" customHeight="1">
      <c r="A50" s="87" t="s">
        <v>114</v>
      </c>
      <c r="B50" s="71">
        <v>83797</v>
      </c>
      <c r="C50" s="71">
        <v>92503</v>
      </c>
      <c r="D50" s="71" t="s">
        <v>115</v>
      </c>
      <c r="E50" s="71" t="s">
        <v>116</v>
      </c>
      <c r="F50" s="72" t="s">
        <v>117</v>
      </c>
      <c r="G50" s="3"/>
      <c r="H50" s="3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7.25" customHeight="1" thickBot="1">
      <c r="A51" s="87" t="s">
        <v>118</v>
      </c>
      <c r="B51" s="68">
        <v>1422009</v>
      </c>
      <c r="C51" s="68">
        <v>1413276</v>
      </c>
      <c r="D51" s="73">
        <v>1450176</v>
      </c>
      <c r="E51" s="73">
        <v>1298595</v>
      </c>
      <c r="F51" s="69">
        <v>1356891</v>
      </c>
      <c r="G51" s="3"/>
      <c r="H51" s="3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7.25" customHeight="1">
      <c r="A52" s="87" t="s">
        <v>119</v>
      </c>
      <c r="B52" s="68">
        <v>592687</v>
      </c>
      <c r="C52" s="68">
        <v>1003556</v>
      </c>
      <c r="D52" s="68" t="s">
        <v>120</v>
      </c>
      <c r="E52" s="68" t="s">
        <v>121</v>
      </c>
      <c r="F52" s="70" t="s">
        <v>122</v>
      </c>
      <c r="G52" s="3"/>
      <c r="H52" s="3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7.25" customHeight="1">
      <c r="A53" s="87" t="s">
        <v>123</v>
      </c>
      <c r="B53" s="68">
        <v>580635</v>
      </c>
      <c r="C53" s="68">
        <v>839414</v>
      </c>
      <c r="D53" s="68" t="s">
        <v>124</v>
      </c>
      <c r="E53" s="68" t="s">
        <v>125</v>
      </c>
      <c r="F53" s="70" t="s">
        <v>126</v>
      </c>
      <c r="G53" s="3"/>
      <c r="H53" s="3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7.25" customHeight="1">
      <c r="A54" s="87" t="s">
        <v>127</v>
      </c>
      <c r="B54" s="71">
        <v>98113</v>
      </c>
      <c r="C54" s="71">
        <v>98389</v>
      </c>
      <c r="D54" s="71" t="s">
        <v>128</v>
      </c>
      <c r="E54" s="71" t="s">
        <v>129</v>
      </c>
      <c r="F54" s="72" t="s">
        <v>130</v>
      </c>
      <c r="G54" s="3"/>
      <c r="H54" s="3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7.25" customHeight="1" thickBot="1">
      <c r="A55" s="91" t="s">
        <v>131</v>
      </c>
      <c r="B55" s="94">
        <v>2693444</v>
      </c>
      <c r="C55" s="94">
        <v>3354635</v>
      </c>
      <c r="D55" s="94">
        <v>2902402</v>
      </c>
      <c r="E55" s="94">
        <v>2723878</v>
      </c>
      <c r="F55" s="95">
        <v>2858680</v>
      </c>
      <c r="G55" s="3"/>
      <c r="H55" s="3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7.25" customHeight="1">
      <c r="A56" s="87" t="s">
        <v>132</v>
      </c>
      <c r="B56" s="68"/>
      <c r="C56" s="68"/>
      <c r="D56" s="68"/>
      <c r="E56" s="68"/>
      <c r="F56" s="70"/>
      <c r="G56" s="3"/>
      <c r="H56" s="3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7.25" customHeight="1">
      <c r="A57" s="96" t="s">
        <v>133</v>
      </c>
      <c r="B57" s="68">
        <v>62</v>
      </c>
      <c r="C57" s="68" t="s">
        <v>134</v>
      </c>
      <c r="D57" s="68" t="s">
        <v>135</v>
      </c>
      <c r="E57" s="68" t="s">
        <v>135</v>
      </c>
      <c r="F57" s="70" t="s">
        <v>135</v>
      </c>
      <c r="G57" s="3"/>
      <c r="H57" s="3"/>
      <c r="I57" s="3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7.25" customHeight="1">
      <c r="A58" s="96" t="s">
        <v>136</v>
      </c>
      <c r="B58" s="68">
        <v>11</v>
      </c>
      <c r="C58" s="68" t="s">
        <v>137</v>
      </c>
      <c r="D58" s="68" t="s">
        <v>137</v>
      </c>
      <c r="E58" s="68" t="s">
        <v>137</v>
      </c>
      <c r="F58" s="70" t="s">
        <v>137</v>
      </c>
      <c r="G58" s="3"/>
      <c r="H58" s="3"/>
      <c r="I58" s="3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7.25" customHeight="1">
      <c r="A59" s="96" t="s">
        <v>138</v>
      </c>
      <c r="B59" s="68">
        <v>76</v>
      </c>
      <c r="C59" s="68" t="s">
        <v>139</v>
      </c>
      <c r="D59" s="68" t="s">
        <v>140</v>
      </c>
      <c r="E59" s="68" t="s">
        <v>141</v>
      </c>
      <c r="F59" s="70" t="s">
        <v>142</v>
      </c>
      <c r="G59" s="3"/>
      <c r="H59" s="3"/>
      <c r="I59" s="3"/>
      <c r="J59" s="3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7.25" customHeight="1">
      <c r="A60" s="87" t="s">
        <v>143</v>
      </c>
      <c r="B60" s="68">
        <v>973717</v>
      </c>
      <c r="C60" s="68" t="s">
        <v>144</v>
      </c>
      <c r="D60" s="68" t="s">
        <v>145</v>
      </c>
      <c r="E60" s="68" t="s">
        <v>146</v>
      </c>
      <c r="F60" s="70" t="s">
        <v>147</v>
      </c>
      <c r="G60" s="3"/>
      <c r="H60" s="3"/>
      <c r="I60" s="3"/>
      <c r="J60" s="3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7.25" customHeight="1">
      <c r="A61" s="87" t="s">
        <v>148</v>
      </c>
      <c r="B61" s="68">
        <v>1226986</v>
      </c>
      <c r="C61" s="68" t="s">
        <v>149</v>
      </c>
      <c r="D61" s="68" t="s">
        <v>150</v>
      </c>
      <c r="E61" s="68" t="s">
        <v>151</v>
      </c>
      <c r="F61" s="70" t="s">
        <v>152</v>
      </c>
      <c r="G61" s="3"/>
      <c r="H61" s="3"/>
      <c r="I61" s="3"/>
      <c r="J61" s="3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7.25" customHeight="1">
      <c r="A62" s="87" t="s">
        <v>153</v>
      </c>
      <c r="B62" s="71">
        <v>-50765</v>
      </c>
      <c r="C62" s="71">
        <v>-59185</v>
      </c>
      <c r="D62" s="71">
        <v>-47610</v>
      </c>
      <c r="E62" s="71">
        <v>-40086</v>
      </c>
      <c r="F62" s="72">
        <v>-67842</v>
      </c>
      <c r="G62" s="3"/>
      <c r="H62" s="3"/>
      <c r="I62" s="3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7.25" customHeight="1" thickBot="1">
      <c r="A63" s="91" t="s">
        <v>154</v>
      </c>
      <c r="B63" s="97">
        <v>2150087</v>
      </c>
      <c r="C63" s="98">
        <v>1675993</v>
      </c>
      <c r="D63" s="98">
        <v>2088994</v>
      </c>
      <c r="E63" s="98">
        <v>1728954</v>
      </c>
      <c r="F63" s="99">
        <v>1998403</v>
      </c>
      <c r="G63" s="3"/>
      <c r="H63" s="3"/>
      <c r="I63" s="3"/>
      <c r="J63" s="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7.25" customHeight="1" thickBot="1">
      <c r="A64" s="91" t="s">
        <v>155</v>
      </c>
      <c r="B64" s="100">
        <v>4843531</v>
      </c>
      <c r="C64" s="101" t="s">
        <v>156</v>
      </c>
      <c r="D64" s="100">
        <v>4991396</v>
      </c>
      <c r="E64" s="101" t="s">
        <v>157</v>
      </c>
      <c r="F64" s="102" t="s">
        <v>158</v>
      </c>
      <c r="G64" s="3"/>
      <c r="H64" s="3"/>
      <c r="I64" s="3"/>
      <c r="J64" s="3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7.25" customHeight="1">
      <c r="A65" s="62" t="s">
        <v>159</v>
      </c>
      <c r="B65" s="103">
        <v>-292</v>
      </c>
      <c r="C65" s="103">
        <v>-506</v>
      </c>
      <c r="D65" s="103">
        <v>-848</v>
      </c>
      <c r="E65" s="104">
        <v>-977</v>
      </c>
      <c r="F65" s="105">
        <v>-1122</v>
      </c>
      <c r="G65" s="3"/>
      <c r="H65" s="3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7.25" customHeight="1">
      <c r="A66" s="62" t="s">
        <v>160</v>
      </c>
      <c r="B66" s="106">
        <v>15907</v>
      </c>
      <c r="C66" s="106">
        <v>26383</v>
      </c>
      <c r="D66" s="106">
        <v>24805</v>
      </c>
      <c r="E66" s="106">
        <v>28642</v>
      </c>
      <c r="F66" s="107">
        <v>29170</v>
      </c>
      <c r="G66" s="3"/>
      <c r="H66" s="3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7.25" customHeight="1">
      <c r="A67" s="108" t="s">
        <v>161</v>
      </c>
      <c r="B67" s="103">
        <v>42</v>
      </c>
      <c r="C67" s="103">
        <v>33</v>
      </c>
      <c r="D67" s="103">
        <v>27</v>
      </c>
      <c r="E67" s="104">
        <v>15</v>
      </c>
      <c r="F67" s="105">
        <v>17</v>
      </c>
      <c r="G67" s="3"/>
      <c r="H67" s="3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7.25" customHeight="1">
      <c r="A68" s="19" t="s">
        <v>162</v>
      </c>
      <c r="B68" s="15"/>
      <c r="C68" s="15"/>
      <c r="D68" s="15"/>
      <c r="E68" s="12"/>
      <c r="F68" s="13"/>
      <c r="G68" s="3"/>
      <c r="H68" s="3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7.25" customHeight="1">
      <c r="A69" s="20" t="s">
        <v>163</v>
      </c>
      <c r="B69" s="14"/>
      <c r="C69" s="14"/>
      <c r="D69" s="14"/>
      <c r="E69" s="12"/>
      <c r="F69" s="13"/>
      <c r="G69" s="3"/>
      <c r="H69" s="3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7.25" customHeight="1">
      <c r="A70" s="20" t="s">
        <v>164</v>
      </c>
      <c r="B70" s="14">
        <v>39</v>
      </c>
      <c r="C70" s="14">
        <v>39</v>
      </c>
      <c r="D70" s="14">
        <v>39</v>
      </c>
      <c r="E70" s="12">
        <v>40</v>
      </c>
      <c r="F70" s="13">
        <v>40</v>
      </c>
      <c r="G70" s="3"/>
      <c r="H70" s="3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7.25" customHeight="1">
      <c r="A71" s="20" t="s">
        <v>165</v>
      </c>
      <c r="B71" s="14">
        <v>1</v>
      </c>
      <c r="C71" s="14">
        <v>1</v>
      </c>
      <c r="D71" s="14">
        <v>1</v>
      </c>
      <c r="E71" s="12">
        <v>1</v>
      </c>
      <c r="F71" s="13">
        <v>1</v>
      </c>
      <c r="G71" s="3"/>
      <c r="H71" s="3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7.25" customHeight="1">
      <c r="A72" s="20" t="s">
        <v>166</v>
      </c>
      <c r="B72" s="14">
        <v>20976</v>
      </c>
      <c r="C72" s="14">
        <v>21422</v>
      </c>
      <c r="D72" s="14">
        <v>21089</v>
      </c>
      <c r="E72" s="12">
        <v>21421</v>
      </c>
      <c r="F72" s="13">
        <v>21630</v>
      </c>
      <c r="G72" s="3"/>
      <c r="H72" s="3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7.25" customHeight="1">
      <c r="A73" s="20" t="s">
        <v>148</v>
      </c>
      <c r="B73" s="14">
        <v>18077</v>
      </c>
      <c r="C73" s="14">
        <v>23658</v>
      </c>
      <c r="D73" s="14">
        <v>24556</v>
      </c>
      <c r="E73" s="12">
        <v>14414</v>
      </c>
      <c r="F73" s="13">
        <v>15634</v>
      </c>
      <c r="G73" s="3"/>
      <c r="H73" s="3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7.25" customHeight="1">
      <c r="A74" s="20" t="s">
        <v>167</v>
      </c>
      <c r="B74" s="14">
        <v>-22854</v>
      </c>
      <c r="C74" s="14">
        <v>-18231</v>
      </c>
      <c r="D74" s="14">
        <v>-20032</v>
      </c>
      <c r="E74" s="12">
        <v>-6257</v>
      </c>
      <c r="F74" s="13">
        <v>-7013</v>
      </c>
      <c r="G74" s="3"/>
      <c r="H74" s="3"/>
      <c r="I74" s="3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7.25" customHeight="1">
      <c r="A75" s="20" t="s">
        <v>159</v>
      </c>
      <c r="B75" s="27">
        <v>-292</v>
      </c>
      <c r="C75" s="27">
        <v>-506</v>
      </c>
      <c r="D75" s="27">
        <v>-848</v>
      </c>
      <c r="E75" s="28">
        <v>-977</v>
      </c>
      <c r="F75" s="29">
        <v>-1122</v>
      </c>
      <c r="G75" s="3"/>
      <c r="H75" s="3"/>
      <c r="I75" s="3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7.25" customHeight="1">
      <c r="A76" s="20" t="s">
        <v>160</v>
      </c>
      <c r="B76" s="14">
        <v>15907</v>
      </c>
      <c r="C76" s="14">
        <v>26383</v>
      </c>
      <c r="D76" s="14">
        <v>24805</v>
      </c>
      <c r="E76" s="14">
        <v>28642</v>
      </c>
      <c r="F76" s="14">
        <v>29170</v>
      </c>
      <c r="G76" s="3"/>
      <c r="H76" s="3"/>
      <c r="I76" s="3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7.25" customHeight="1">
      <c r="A77" s="20" t="s">
        <v>161</v>
      </c>
      <c r="B77" s="27">
        <v>42</v>
      </c>
      <c r="C77" s="27">
        <v>33</v>
      </c>
      <c r="D77" s="27">
        <v>27</v>
      </c>
      <c r="E77" s="28">
        <v>15</v>
      </c>
      <c r="F77" s="29">
        <v>17</v>
      </c>
      <c r="G77" s="3"/>
      <c r="H77" s="3"/>
      <c r="I77" s="3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7.25" customHeight="1">
      <c r="A78" s="19" t="s">
        <v>168</v>
      </c>
      <c r="B78" s="15">
        <f>+B76+B77</f>
        <v>15949</v>
      </c>
      <c r="C78" s="15">
        <f t="shared" ref="C78:E78" si="14">+C76+C77</f>
        <v>26416</v>
      </c>
      <c r="D78" s="15">
        <f t="shared" si="14"/>
        <v>24832</v>
      </c>
      <c r="E78" s="15">
        <f t="shared" si="14"/>
        <v>28657</v>
      </c>
      <c r="F78" s="15">
        <f>+F76+F77</f>
        <v>29187</v>
      </c>
      <c r="G78" s="3"/>
      <c r="H78" s="3"/>
      <c r="I78" s="3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7.25" customHeight="1">
      <c r="A79" s="19" t="s">
        <v>169</v>
      </c>
      <c r="B79" s="26">
        <f>+B78+B66+B67</f>
        <v>31898</v>
      </c>
      <c r="C79" s="26">
        <f t="shared" ref="C79:F79" si="15">+C78+C66+C67</f>
        <v>52832</v>
      </c>
      <c r="D79" s="26">
        <f t="shared" si="15"/>
        <v>49664</v>
      </c>
      <c r="E79" s="26">
        <f t="shared" si="15"/>
        <v>57314</v>
      </c>
      <c r="F79" s="26">
        <f t="shared" si="15"/>
        <v>58374</v>
      </c>
      <c r="G79" s="3"/>
      <c r="H79" s="3"/>
      <c r="I79" s="3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7.25" customHeight="1">
      <c r="A80" s="20"/>
      <c r="B80" s="3"/>
      <c r="C80" s="3"/>
      <c r="D80" s="3"/>
      <c r="E80" s="3"/>
      <c r="F80" s="1"/>
      <c r="G80" s="3"/>
      <c r="H80" s="3"/>
      <c r="I80" s="3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7.25" customHeight="1">
      <c r="A81" s="3"/>
      <c r="B81" s="3"/>
      <c r="C81" s="2"/>
      <c r="D81" s="2"/>
      <c r="E81" s="2"/>
      <c r="F81" s="2"/>
      <c r="G81" s="3"/>
      <c r="H81" s="3"/>
      <c r="I81" s="3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7.25" customHeight="1">
      <c r="A8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30" ht="17.25" customHeight="1">
      <c r="A83" s="3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30" ht="17.25" customHeight="1">
      <c r="A84" s="3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30" ht="17.25" customHeight="1">
      <c r="A85" s="3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30" ht="17.25" customHeight="1">
      <c r="A86" s="3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30" ht="17.25" customHeight="1">
      <c r="A87" s="3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30" ht="17.25" customHeight="1">
      <c r="A88" s="3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30" ht="17.25" customHeight="1">
      <c r="A89" s="3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30" ht="17.25" customHeight="1">
      <c r="A90" s="3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30" ht="17.25" customHeight="1">
      <c r="A91" s="3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30" ht="17.25" customHeight="1">
      <c r="A92" s="3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30" ht="17.25" customHeight="1">
      <c r="A93" s="3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30" ht="17.25" customHeight="1">
      <c r="A94" s="3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30" ht="17.25" customHeight="1">
      <c r="A95" s="3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30" ht="17.25" customHeight="1">
      <c r="A96" s="3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30" ht="17.25" customHeight="1">
      <c r="A97" s="3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30" ht="17.25" customHeight="1">
      <c r="A98" s="20"/>
      <c r="B98" s="3"/>
      <c r="C98" s="3"/>
      <c r="D98" s="3"/>
      <c r="E98" s="3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30" ht="17.25" customHeight="1">
      <c r="A99" s="21"/>
      <c r="B99" s="2"/>
      <c r="C99" s="2"/>
      <c r="D99" s="2"/>
      <c r="E99" s="2"/>
      <c r="F99" s="9"/>
      <c r="G99" s="3"/>
      <c r="H99" s="3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7.25" customHeight="1">
      <c r="A100" s="21"/>
      <c r="B100" s="2"/>
      <c r="C100" s="2"/>
      <c r="D100" s="2"/>
      <c r="E100" s="2"/>
      <c r="F100" s="9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7.25" customHeight="1">
      <c r="A101" s="21"/>
      <c r="B101" s="2"/>
      <c r="C101" s="2"/>
      <c r="D101" s="2"/>
      <c r="E101" s="2"/>
      <c r="F101" s="9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7.25" customHeight="1">
      <c r="A102" s="21"/>
      <c r="B102" s="2"/>
      <c r="C102" s="2"/>
      <c r="D102" s="2"/>
      <c r="E102" s="2"/>
      <c r="F102" s="9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7.25" customHeight="1">
      <c r="A103" s="21"/>
      <c r="B103" s="2"/>
      <c r="C103" s="2"/>
      <c r="D103" s="2"/>
      <c r="E103" s="2"/>
      <c r="F103" s="9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7.25" customHeight="1">
      <c r="A104" s="21"/>
      <c r="B104" s="2"/>
      <c r="C104" s="2"/>
      <c r="D104" s="2"/>
      <c r="E104" s="2"/>
      <c r="F104" s="9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7.25" customHeight="1">
      <c r="A105" s="21"/>
      <c r="B105" s="2"/>
      <c r="C105" s="2"/>
      <c r="D105" s="2"/>
      <c r="E105" s="2"/>
      <c r="F105" s="9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7.25" customHeight="1">
      <c r="A106" s="21"/>
      <c r="B106" s="2"/>
      <c r="C106" s="2"/>
      <c r="D106" s="2"/>
      <c r="E106" s="2"/>
      <c r="F106" s="9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7.25" customHeight="1">
      <c r="A107" s="21"/>
      <c r="B107" s="2"/>
      <c r="C107" s="2"/>
      <c r="D107" s="2"/>
      <c r="E107" s="2"/>
      <c r="F107" s="9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7.25" customHeight="1">
      <c r="A108" s="21"/>
      <c r="B108" s="2"/>
      <c r="C108" s="2"/>
      <c r="D108" s="2"/>
      <c r="E108" s="2"/>
      <c r="F108" s="9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7.25" customHeight="1">
      <c r="A109" s="21"/>
      <c r="B109" s="2"/>
      <c r="C109" s="2"/>
      <c r="D109" s="2"/>
      <c r="E109" s="2"/>
      <c r="F109" s="9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7.25" customHeight="1">
      <c r="A110" s="21"/>
      <c r="B110" s="2"/>
      <c r="C110" s="2"/>
      <c r="D110" s="2"/>
      <c r="E110" s="2"/>
      <c r="F110" s="9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7.25" customHeight="1">
      <c r="A111" s="21"/>
      <c r="B111" s="2"/>
      <c r="C111" s="2"/>
      <c r="D111" s="2"/>
      <c r="E111" s="2"/>
      <c r="F111" s="9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7.25" customHeight="1">
      <c r="A112" s="21"/>
      <c r="B112" s="2"/>
      <c r="C112" s="2"/>
      <c r="D112" s="2"/>
      <c r="E112" s="2"/>
      <c r="F112" s="9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7.25" customHeight="1">
      <c r="A113" s="21"/>
      <c r="B113" s="2"/>
      <c r="C113" s="2"/>
      <c r="D113" s="2"/>
      <c r="E113" s="2"/>
      <c r="F113" s="9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7.25" customHeight="1">
      <c r="A114" s="21"/>
      <c r="B114" s="2"/>
      <c r="C114" s="2"/>
      <c r="D114" s="2"/>
      <c r="E114" s="2"/>
      <c r="F114" s="9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7.25" customHeight="1">
      <c r="A115" s="21"/>
      <c r="B115" s="2"/>
      <c r="C115" s="2"/>
      <c r="D115" s="2"/>
      <c r="E115" s="2"/>
      <c r="F115" s="9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7.25" customHeight="1">
      <c r="A116" s="21"/>
      <c r="B116" s="2"/>
      <c r="C116" s="2"/>
      <c r="D116" s="2"/>
      <c r="E116" s="2"/>
      <c r="F116" s="9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7.25" customHeight="1">
      <c r="A117" s="21"/>
      <c r="B117" s="2"/>
      <c r="C117" s="2"/>
      <c r="D117" s="2"/>
      <c r="E117" s="2"/>
      <c r="F117" s="9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7.25" customHeight="1">
      <c r="A118" s="21"/>
      <c r="B118" s="2"/>
      <c r="C118" s="2"/>
      <c r="D118" s="2"/>
      <c r="E118" s="2"/>
      <c r="F118" s="9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7.25" customHeight="1">
      <c r="A119" s="21"/>
      <c r="B119" s="2"/>
      <c r="C119" s="2"/>
      <c r="D119" s="2"/>
      <c r="E119" s="2"/>
      <c r="F119" s="9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7.25" customHeight="1">
      <c r="A120" s="21"/>
      <c r="B120" s="2"/>
      <c r="C120" s="2"/>
      <c r="D120" s="2"/>
      <c r="E120" s="2"/>
      <c r="F120" s="9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7.25" customHeight="1">
      <c r="A121" s="21"/>
      <c r="B121" s="2"/>
      <c r="C121" s="2"/>
      <c r="D121" s="2"/>
      <c r="E121" s="2"/>
      <c r="F121" s="9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7.25" customHeight="1">
      <c r="A122" s="21"/>
      <c r="B122" s="2"/>
      <c r="C122" s="2"/>
      <c r="D122" s="2"/>
      <c r="E122" s="2"/>
      <c r="F122" s="9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7.25" customHeight="1">
      <c r="A123" s="21"/>
      <c r="B123" s="2"/>
      <c r="C123" s="2"/>
      <c r="D123" s="2"/>
      <c r="E123" s="2"/>
      <c r="F123" s="9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7.25" customHeight="1">
      <c r="A124" s="21"/>
      <c r="B124" s="2"/>
      <c r="C124" s="2"/>
      <c r="D124" s="2"/>
      <c r="E124" s="2"/>
      <c r="F124" s="9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7.25" customHeight="1">
      <c r="A125" s="21"/>
      <c r="B125" s="2"/>
      <c r="C125" s="2"/>
      <c r="D125" s="2"/>
      <c r="E125" s="2"/>
      <c r="F125" s="9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7.25" customHeight="1">
      <c r="A126" s="21"/>
      <c r="B126" s="2"/>
      <c r="C126" s="2"/>
      <c r="D126" s="2"/>
      <c r="E126" s="2"/>
      <c r="F126" s="9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7.25" customHeight="1">
      <c r="A127" s="21"/>
      <c r="B127" s="2"/>
      <c r="C127" s="2"/>
      <c r="D127" s="2"/>
      <c r="E127" s="2"/>
      <c r="F127" s="9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7.25" customHeight="1">
      <c r="A128" s="21"/>
      <c r="B128" s="2"/>
      <c r="C128" s="2"/>
      <c r="D128" s="2"/>
      <c r="E128" s="2"/>
      <c r="F128" s="9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7.25" customHeight="1">
      <c r="A129" s="21"/>
      <c r="B129" s="2"/>
      <c r="C129" s="2"/>
      <c r="D129" s="2"/>
      <c r="E129" s="2"/>
      <c r="F129" s="9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7.25" customHeight="1">
      <c r="A130" s="21"/>
      <c r="B130" s="2"/>
      <c r="C130" s="2"/>
      <c r="D130" s="2"/>
      <c r="E130" s="2"/>
      <c r="F130" s="9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7.25" customHeight="1">
      <c r="A131" s="21"/>
      <c r="B131" s="2"/>
      <c r="C131" s="2"/>
      <c r="D131" s="2"/>
      <c r="E131" s="2"/>
      <c r="F131" s="9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7.25" customHeight="1">
      <c r="A132" s="21"/>
      <c r="B132" s="2"/>
      <c r="C132" s="2"/>
      <c r="D132" s="2"/>
      <c r="E132" s="2"/>
      <c r="F132" s="9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7.25" customHeight="1">
      <c r="A133" s="21"/>
      <c r="B133" s="2"/>
      <c r="C133" s="2"/>
      <c r="D133" s="2"/>
      <c r="E133" s="2"/>
      <c r="F133" s="9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7.25" customHeight="1">
      <c r="A134" s="21"/>
      <c r="B134" s="2"/>
      <c r="C134" s="2"/>
      <c r="D134" s="2"/>
      <c r="E134" s="2"/>
      <c r="F134" s="9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7.25" customHeight="1">
      <c r="A135" s="21"/>
      <c r="B135" s="2"/>
      <c r="C135" s="2"/>
      <c r="D135" s="2"/>
      <c r="E135" s="2"/>
      <c r="F135" s="9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7.25" customHeight="1">
      <c r="A136" s="21"/>
      <c r="B136" s="2"/>
      <c r="C136" s="2"/>
      <c r="D136" s="2"/>
      <c r="E136" s="2"/>
      <c r="F136" s="9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7.25" customHeight="1">
      <c r="A137" s="21"/>
      <c r="B137" s="2"/>
      <c r="C137" s="2"/>
      <c r="D137" s="2"/>
      <c r="E137" s="2"/>
      <c r="F137" s="9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7.25" customHeight="1">
      <c r="A138" s="21"/>
      <c r="B138" s="2"/>
      <c r="C138" s="2"/>
      <c r="D138" s="2"/>
      <c r="E138" s="2"/>
      <c r="F138" s="9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7.25" customHeight="1">
      <c r="A139" s="21"/>
      <c r="B139" s="2"/>
      <c r="C139" s="2"/>
      <c r="D139" s="2"/>
      <c r="E139" s="2"/>
      <c r="F139" s="9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7.25" customHeight="1">
      <c r="A140" s="21"/>
      <c r="B140" s="2"/>
      <c r="C140" s="2"/>
      <c r="D140" s="2"/>
      <c r="E140" s="2"/>
      <c r="F140" s="9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7.25" customHeight="1">
      <c r="A141" s="21"/>
      <c r="B141" s="2"/>
      <c r="C141" s="2"/>
      <c r="D141" s="2"/>
      <c r="E141" s="2"/>
      <c r="F141" s="9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7.25" customHeight="1">
      <c r="A142" s="21"/>
      <c r="B142" s="2"/>
      <c r="C142" s="2"/>
      <c r="D142" s="2"/>
      <c r="E142" s="2"/>
      <c r="F142" s="9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7.25" customHeight="1">
      <c r="A143" s="21"/>
      <c r="B143" s="2"/>
      <c r="C143" s="2"/>
      <c r="D143" s="2"/>
      <c r="E143" s="2"/>
      <c r="F143" s="9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7.25" customHeight="1">
      <c r="A144" s="21"/>
      <c r="B144" s="2"/>
      <c r="C144" s="2"/>
      <c r="D144" s="2"/>
      <c r="E144" s="2"/>
      <c r="F144" s="9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7.25" customHeight="1">
      <c r="A145" s="21"/>
      <c r="B145" s="2"/>
      <c r="C145" s="2"/>
      <c r="D145" s="2"/>
      <c r="E145" s="2"/>
      <c r="F145" s="9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7.25" customHeight="1">
      <c r="A146" s="21"/>
      <c r="B146" s="2"/>
      <c r="C146" s="2"/>
      <c r="D146" s="2"/>
      <c r="E146" s="2"/>
      <c r="F146" s="9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7.25" customHeight="1">
      <c r="A147" s="21"/>
      <c r="B147" s="2"/>
      <c r="C147" s="2"/>
      <c r="D147" s="2"/>
      <c r="E147" s="2"/>
      <c r="F147" s="9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7.25" customHeight="1">
      <c r="A148" s="21"/>
      <c r="B148" s="2"/>
      <c r="C148" s="2"/>
      <c r="D148" s="2"/>
      <c r="E148" s="2"/>
      <c r="F148" s="9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7.25" customHeight="1">
      <c r="A149" s="21"/>
      <c r="B149" s="2"/>
      <c r="C149" s="2"/>
      <c r="D149" s="2"/>
      <c r="E149" s="2"/>
      <c r="F149" s="9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7.25" customHeight="1">
      <c r="A150" s="21"/>
      <c r="B150" s="2"/>
      <c r="C150" s="2"/>
      <c r="D150" s="2"/>
      <c r="E150" s="2"/>
      <c r="F150" s="9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7.25" customHeight="1">
      <c r="A151" s="21"/>
      <c r="B151" s="2"/>
      <c r="C151" s="2"/>
      <c r="D151" s="2"/>
      <c r="E151" s="2"/>
      <c r="F151" s="9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7.25" customHeight="1">
      <c r="A152" s="21"/>
      <c r="B152" s="2"/>
      <c r="C152" s="2"/>
      <c r="D152" s="2"/>
      <c r="E152" s="2"/>
      <c r="F152" s="9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7.25" customHeight="1">
      <c r="A153" s="21"/>
      <c r="B153" s="2"/>
      <c r="C153" s="2"/>
      <c r="D153" s="2"/>
      <c r="E153" s="2"/>
      <c r="F153" s="9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7.25" customHeight="1">
      <c r="A154" s="21"/>
      <c r="B154" s="2"/>
      <c r="C154" s="2"/>
      <c r="D154" s="2"/>
      <c r="E154" s="2"/>
      <c r="F154" s="9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7.25" customHeight="1">
      <c r="A155" s="21"/>
      <c r="B155" s="2"/>
      <c r="C155" s="2"/>
      <c r="D155" s="2"/>
      <c r="E155" s="2"/>
      <c r="F155" s="9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7.25" customHeight="1">
      <c r="A156" s="21"/>
      <c r="B156" s="2"/>
      <c r="C156" s="2"/>
      <c r="D156" s="2"/>
      <c r="E156" s="2"/>
      <c r="F156" s="9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7.25" customHeight="1">
      <c r="A157" s="21"/>
      <c r="B157" s="2"/>
      <c r="C157" s="2"/>
      <c r="D157" s="2"/>
      <c r="E157" s="2"/>
      <c r="F157" s="9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7.25" customHeight="1">
      <c r="A158" s="21"/>
      <c r="B158" s="2"/>
      <c r="C158" s="2"/>
      <c r="D158" s="2"/>
      <c r="E158" s="2"/>
      <c r="F158" s="9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7.25" customHeight="1">
      <c r="A159" s="21"/>
      <c r="B159" s="2"/>
      <c r="C159" s="2"/>
      <c r="D159" s="2"/>
      <c r="E159" s="2"/>
      <c r="F159" s="9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7.25" customHeight="1">
      <c r="A160" s="21"/>
      <c r="B160" s="2"/>
      <c r="C160" s="2"/>
      <c r="D160" s="2"/>
      <c r="E160" s="2"/>
      <c r="F160" s="9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7.25" customHeight="1">
      <c r="A161" s="21"/>
      <c r="B161" s="2"/>
      <c r="C161" s="2"/>
      <c r="D161" s="2"/>
      <c r="E161" s="2"/>
      <c r="F161" s="9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7.25" customHeight="1">
      <c r="A162" s="21"/>
      <c r="B162" s="2"/>
      <c r="C162" s="2"/>
      <c r="D162" s="2"/>
      <c r="E162" s="2"/>
      <c r="F162" s="9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7.25" customHeight="1">
      <c r="A163" s="21"/>
      <c r="B163" s="2"/>
      <c r="C163" s="2"/>
      <c r="D163" s="2"/>
      <c r="E163" s="2"/>
      <c r="F163" s="9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7.25" customHeight="1">
      <c r="A164" s="21"/>
      <c r="B164" s="2"/>
      <c r="C164" s="2"/>
      <c r="D164" s="2"/>
      <c r="E164" s="2"/>
      <c r="F164" s="9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7.25" customHeight="1">
      <c r="A165" s="21"/>
      <c r="B165" s="2"/>
      <c r="C165" s="2"/>
      <c r="D165" s="2"/>
      <c r="E165" s="2"/>
      <c r="F165" s="9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7.25" customHeight="1">
      <c r="A166" s="21"/>
      <c r="B166" s="2"/>
      <c r="C166" s="2"/>
      <c r="D166" s="2"/>
      <c r="E166" s="2"/>
      <c r="F166" s="9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7.25" customHeight="1">
      <c r="A167" s="21"/>
      <c r="B167" s="2"/>
      <c r="C167" s="2"/>
      <c r="D167" s="2"/>
      <c r="E167" s="2"/>
      <c r="F167" s="9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7.25" customHeight="1">
      <c r="A168" s="21"/>
      <c r="B168" s="2"/>
      <c r="C168" s="2"/>
      <c r="D168" s="2"/>
      <c r="E168" s="2"/>
      <c r="F168" s="9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7.25" customHeight="1">
      <c r="A169" s="21"/>
      <c r="B169" s="2"/>
      <c r="C169" s="2"/>
      <c r="D169" s="2"/>
      <c r="E169" s="2"/>
      <c r="F169" s="9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7.25" customHeight="1">
      <c r="A170" s="21"/>
      <c r="B170" s="2"/>
      <c r="C170" s="2"/>
      <c r="D170" s="2"/>
      <c r="E170" s="2"/>
      <c r="F170" s="9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7.25" customHeight="1">
      <c r="A171" s="21"/>
      <c r="B171" s="2"/>
      <c r="C171" s="2"/>
      <c r="D171" s="2"/>
      <c r="E171" s="2"/>
      <c r="F171" s="9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7.25" customHeight="1">
      <c r="A172" s="21"/>
      <c r="B172" s="2"/>
      <c r="C172" s="2"/>
      <c r="D172" s="2"/>
      <c r="E172" s="2"/>
      <c r="F172" s="9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7.25" customHeight="1">
      <c r="A173" s="21"/>
      <c r="B173" s="2"/>
      <c r="C173" s="2"/>
      <c r="D173" s="2"/>
      <c r="E173" s="2"/>
      <c r="F173" s="9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7.25" customHeight="1">
      <c r="A174" s="21"/>
      <c r="B174" s="2"/>
      <c r="C174" s="2"/>
      <c r="D174" s="2"/>
      <c r="E174" s="2"/>
      <c r="F174" s="9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7.25" customHeight="1">
      <c r="A175" s="21"/>
      <c r="B175" s="2"/>
      <c r="C175" s="2"/>
      <c r="D175" s="2"/>
      <c r="E175" s="2"/>
      <c r="F175" s="9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7.25" customHeight="1">
      <c r="A176" s="21"/>
      <c r="B176" s="2"/>
      <c r="C176" s="2"/>
      <c r="D176" s="2"/>
      <c r="E176" s="2"/>
      <c r="F176" s="9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7.25" customHeight="1">
      <c r="A177" s="21"/>
      <c r="B177" s="2"/>
      <c r="C177" s="2"/>
      <c r="D177" s="2"/>
      <c r="E177" s="2"/>
      <c r="F177" s="9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7.25" customHeight="1">
      <c r="A178" s="21"/>
      <c r="B178" s="2"/>
      <c r="C178" s="2"/>
      <c r="D178" s="2"/>
      <c r="E178" s="2"/>
      <c r="F178" s="9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7.25" customHeight="1">
      <c r="A179" s="21"/>
      <c r="B179" s="2"/>
      <c r="C179" s="2"/>
      <c r="D179" s="2"/>
      <c r="E179" s="2"/>
      <c r="F179" s="9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7.25" customHeight="1">
      <c r="A180" s="21"/>
      <c r="B180" s="2"/>
      <c r="C180" s="2"/>
      <c r="D180" s="2"/>
      <c r="E180" s="2"/>
      <c r="F180" s="9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7.25" customHeight="1">
      <c r="A181" s="21"/>
      <c r="B181" s="2"/>
      <c r="C181" s="2"/>
      <c r="D181" s="2"/>
      <c r="E181" s="2"/>
      <c r="F181" s="9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7.25" customHeight="1">
      <c r="A182" s="21"/>
      <c r="B182" s="2"/>
      <c r="C182" s="2"/>
      <c r="D182" s="2"/>
      <c r="E182" s="2"/>
      <c r="F182" s="9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7.25" customHeight="1">
      <c r="A183" s="21"/>
      <c r="B183" s="2"/>
      <c r="C183" s="2"/>
      <c r="D183" s="2"/>
      <c r="E183" s="2"/>
      <c r="F183" s="9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7.25" customHeight="1">
      <c r="A184" s="21"/>
      <c r="B184" s="2"/>
      <c r="C184" s="2"/>
      <c r="D184" s="2"/>
      <c r="E184" s="2"/>
      <c r="F184" s="9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7.25" customHeight="1">
      <c r="A185" s="21"/>
      <c r="B185" s="2"/>
      <c r="C185" s="2"/>
      <c r="D185" s="2"/>
      <c r="E185" s="2"/>
      <c r="F185" s="9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7.25" customHeight="1">
      <c r="A186" s="21"/>
      <c r="B186" s="2"/>
      <c r="C186" s="2"/>
      <c r="D186" s="2"/>
      <c r="E186" s="2"/>
      <c r="F186" s="9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7.25" customHeight="1">
      <c r="A187" s="21"/>
      <c r="B187" s="2"/>
      <c r="C187" s="2"/>
      <c r="D187" s="2"/>
      <c r="E187" s="2"/>
      <c r="F187" s="9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7.25" customHeight="1">
      <c r="A188" s="21"/>
      <c r="B188" s="2"/>
      <c r="C188" s="2"/>
      <c r="D188" s="2"/>
      <c r="E188" s="2"/>
      <c r="F188" s="9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7.25" customHeight="1">
      <c r="A189" s="21"/>
      <c r="B189" s="2"/>
      <c r="C189" s="2"/>
      <c r="D189" s="2"/>
      <c r="E189" s="2"/>
      <c r="F189" s="9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7.25" customHeight="1">
      <c r="A190" s="21"/>
      <c r="B190" s="2"/>
      <c r="C190" s="2"/>
      <c r="D190" s="2"/>
      <c r="E190" s="2"/>
      <c r="F190" s="9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7.25" customHeight="1">
      <c r="A191" s="21"/>
      <c r="B191" s="2"/>
      <c r="C191" s="2"/>
      <c r="D191" s="2"/>
      <c r="E191" s="2"/>
      <c r="F191" s="9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7.25" customHeight="1">
      <c r="A192" s="21"/>
      <c r="B192" s="2"/>
      <c r="C192" s="2"/>
      <c r="D192" s="2"/>
      <c r="E192" s="2"/>
      <c r="F192" s="9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7.25" customHeight="1">
      <c r="A193" s="21"/>
      <c r="B193" s="2"/>
      <c r="C193" s="2"/>
      <c r="D193" s="2"/>
      <c r="E193" s="2"/>
      <c r="F193" s="9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7.25" customHeight="1">
      <c r="A194" s="21"/>
      <c r="B194" s="2"/>
      <c r="C194" s="2"/>
      <c r="D194" s="2"/>
      <c r="E194" s="2"/>
      <c r="F194" s="9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7.25" customHeight="1">
      <c r="A195" s="21"/>
      <c r="B195" s="2"/>
      <c r="C195" s="2"/>
      <c r="D195" s="2"/>
      <c r="E195" s="2"/>
      <c r="F195" s="9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7.25" customHeight="1">
      <c r="A196" s="21"/>
      <c r="B196" s="2"/>
      <c r="C196" s="2"/>
      <c r="D196" s="2"/>
      <c r="E196" s="2"/>
      <c r="F196" s="9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7.25" customHeight="1">
      <c r="A197" s="21"/>
      <c r="B197" s="2"/>
      <c r="C197" s="2"/>
      <c r="D197" s="2"/>
      <c r="E197" s="2"/>
      <c r="F197" s="9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7.25" customHeight="1">
      <c r="A198" s="21"/>
      <c r="B198" s="2"/>
      <c r="C198" s="2"/>
      <c r="D198" s="2"/>
      <c r="E198" s="2"/>
      <c r="F198" s="9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7.25" customHeight="1">
      <c r="A199" s="21"/>
      <c r="B199" s="2"/>
      <c r="C199" s="2"/>
      <c r="D199" s="2"/>
      <c r="E199" s="2"/>
      <c r="F199" s="9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7.25" customHeight="1">
      <c r="A200" s="21"/>
      <c r="B200" s="2"/>
      <c r="C200" s="2"/>
      <c r="D200" s="2"/>
      <c r="E200" s="2"/>
      <c r="F200" s="9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7.25" customHeight="1">
      <c r="A201" s="21"/>
      <c r="B201" s="2"/>
      <c r="C201" s="2"/>
      <c r="D201" s="2"/>
      <c r="E201" s="2"/>
      <c r="F201" s="9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7.25" customHeight="1">
      <c r="A202" s="21"/>
      <c r="B202" s="2"/>
      <c r="C202" s="2"/>
      <c r="D202" s="2"/>
      <c r="E202" s="2"/>
      <c r="F202" s="9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7.25" customHeight="1">
      <c r="A203" s="21"/>
      <c r="B203" s="2"/>
      <c r="C203" s="2"/>
      <c r="D203" s="2"/>
      <c r="E203" s="2"/>
      <c r="F203" s="9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7.25" customHeight="1">
      <c r="A204" s="21"/>
      <c r="B204" s="2"/>
      <c r="C204" s="2"/>
      <c r="D204" s="2"/>
      <c r="E204" s="2"/>
      <c r="F204" s="9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7.25" customHeight="1">
      <c r="A205" s="21"/>
      <c r="B205" s="2"/>
      <c r="C205" s="2"/>
      <c r="D205" s="2"/>
      <c r="E205" s="2"/>
      <c r="F205" s="9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7.25" customHeight="1">
      <c r="A206" s="21"/>
      <c r="B206" s="2"/>
      <c r="C206" s="2"/>
      <c r="D206" s="2"/>
      <c r="E206" s="2"/>
      <c r="F206" s="9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7.25" customHeight="1">
      <c r="A207" s="21"/>
      <c r="B207" s="2"/>
      <c r="C207" s="2"/>
      <c r="D207" s="2"/>
      <c r="E207" s="2"/>
      <c r="F207" s="9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7.25" customHeight="1">
      <c r="A208" s="21"/>
      <c r="B208" s="2"/>
      <c r="C208" s="2"/>
      <c r="D208" s="2"/>
      <c r="E208" s="2"/>
      <c r="F208" s="9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7.25" customHeight="1">
      <c r="A209" s="21"/>
      <c r="B209" s="2"/>
      <c r="C209" s="2"/>
      <c r="D209" s="2"/>
      <c r="E209" s="2"/>
      <c r="F209" s="9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7.25" customHeight="1">
      <c r="A210" s="21"/>
      <c r="B210" s="2"/>
      <c r="C210" s="2"/>
      <c r="D210" s="2"/>
      <c r="E210" s="2"/>
      <c r="F210" s="9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7.25" customHeight="1">
      <c r="A211" s="21"/>
      <c r="B211" s="2"/>
      <c r="C211" s="2"/>
      <c r="D211" s="2"/>
      <c r="E211" s="2"/>
      <c r="F211" s="9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7.25" customHeight="1">
      <c r="A212" s="21"/>
      <c r="B212" s="2"/>
      <c r="C212" s="2"/>
      <c r="D212" s="2"/>
      <c r="E212" s="2"/>
      <c r="F212" s="9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7.25" customHeight="1">
      <c r="A213" s="21"/>
      <c r="B213" s="2"/>
      <c r="C213" s="2"/>
      <c r="D213" s="2"/>
      <c r="E213" s="2"/>
      <c r="F213" s="9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7.25" customHeight="1">
      <c r="A214" s="21"/>
      <c r="B214" s="2"/>
      <c r="C214" s="2"/>
      <c r="D214" s="2"/>
      <c r="E214" s="2"/>
      <c r="F214" s="9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7.25" customHeight="1">
      <c r="A215" s="21"/>
      <c r="B215" s="2"/>
      <c r="C215" s="2"/>
      <c r="D215" s="2"/>
      <c r="E215" s="2"/>
      <c r="F215" s="9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7.25" customHeight="1">
      <c r="A216" s="21"/>
      <c r="B216" s="2"/>
      <c r="C216" s="2"/>
      <c r="D216" s="2"/>
      <c r="E216" s="2"/>
      <c r="F216" s="9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7.25" customHeight="1">
      <c r="A217" s="21"/>
      <c r="B217" s="2"/>
      <c r="C217" s="2"/>
      <c r="D217" s="2"/>
      <c r="E217" s="2"/>
      <c r="F217" s="9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7.25" customHeight="1">
      <c r="A218" s="21"/>
      <c r="B218" s="2"/>
      <c r="C218" s="2"/>
      <c r="D218" s="2"/>
      <c r="E218" s="2"/>
      <c r="F218" s="9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7.25" customHeight="1">
      <c r="A219" s="21"/>
      <c r="B219" s="2"/>
      <c r="C219" s="2"/>
      <c r="D219" s="2"/>
      <c r="E219" s="2"/>
      <c r="F219" s="9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7.25" customHeight="1">
      <c r="A220" s="21"/>
      <c r="B220" s="2"/>
      <c r="C220" s="2"/>
      <c r="D220" s="2"/>
      <c r="E220" s="2"/>
      <c r="F220" s="9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7.25" customHeight="1">
      <c r="A221" s="21"/>
      <c r="B221" s="2"/>
      <c r="C221" s="2"/>
      <c r="D221" s="2"/>
      <c r="E221" s="2"/>
      <c r="F221" s="9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7.25" customHeight="1">
      <c r="A222" s="21"/>
      <c r="B222" s="2"/>
      <c r="C222" s="2"/>
      <c r="D222" s="2"/>
      <c r="E222" s="2"/>
      <c r="F222" s="9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7.25" customHeight="1">
      <c r="A223" s="21"/>
      <c r="B223" s="2"/>
      <c r="C223" s="2"/>
      <c r="D223" s="2"/>
      <c r="E223" s="2"/>
      <c r="F223" s="9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7.25" customHeight="1">
      <c r="A224" s="21"/>
      <c r="B224" s="2"/>
      <c r="C224" s="2"/>
      <c r="D224" s="2"/>
      <c r="E224" s="2"/>
      <c r="F224" s="9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7.25" customHeight="1">
      <c r="A225" s="21"/>
      <c r="B225" s="2"/>
      <c r="C225" s="2"/>
      <c r="D225" s="2"/>
      <c r="E225" s="2"/>
      <c r="F225" s="9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7.25" customHeight="1">
      <c r="A226" s="21"/>
      <c r="B226" s="2"/>
      <c r="C226" s="2"/>
      <c r="D226" s="2"/>
      <c r="E226" s="2"/>
      <c r="F226" s="9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7.25" customHeight="1">
      <c r="A227" s="21"/>
      <c r="B227" s="2"/>
      <c r="C227" s="2"/>
      <c r="D227" s="2"/>
      <c r="E227" s="2"/>
      <c r="F227" s="9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7.25" customHeight="1">
      <c r="A228" s="21"/>
      <c r="B228" s="2"/>
      <c r="C228" s="2"/>
      <c r="D228" s="2"/>
      <c r="E228" s="2"/>
      <c r="F228" s="9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7.25" customHeight="1">
      <c r="A229" s="21"/>
      <c r="B229" s="2"/>
      <c r="C229" s="2"/>
      <c r="D229" s="2"/>
      <c r="E229" s="2"/>
      <c r="F229" s="9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7.25" customHeight="1">
      <c r="A230" s="21"/>
      <c r="B230" s="2"/>
      <c r="C230" s="2"/>
      <c r="D230" s="2"/>
      <c r="E230" s="2"/>
      <c r="F230" s="9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7.25" customHeight="1">
      <c r="A231" s="21"/>
      <c r="B231" s="2"/>
      <c r="C231" s="2"/>
      <c r="D231" s="2"/>
      <c r="E231" s="2"/>
      <c r="F231" s="9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7.25" customHeight="1">
      <c r="A232" s="21"/>
      <c r="B232" s="2"/>
      <c r="C232" s="2"/>
      <c r="D232" s="2"/>
      <c r="E232" s="2"/>
      <c r="F232" s="9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7.25" customHeight="1">
      <c r="A233" s="21"/>
      <c r="B233" s="2"/>
      <c r="C233" s="2"/>
      <c r="D233" s="2"/>
      <c r="E233" s="2"/>
      <c r="F233" s="9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7.25" customHeight="1">
      <c r="A234" s="21"/>
      <c r="B234" s="2"/>
      <c r="C234" s="2"/>
      <c r="D234" s="2"/>
      <c r="E234" s="2"/>
      <c r="F234" s="9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7.25" customHeight="1">
      <c r="A235" s="21"/>
      <c r="B235" s="2"/>
      <c r="C235" s="2"/>
      <c r="D235" s="2"/>
      <c r="E235" s="2"/>
      <c r="F235" s="9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7.25" customHeight="1">
      <c r="A236" s="21"/>
      <c r="B236" s="2"/>
      <c r="C236" s="2"/>
      <c r="D236" s="2"/>
      <c r="E236" s="2"/>
      <c r="F236" s="9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7.25" customHeight="1">
      <c r="A237" s="21"/>
      <c r="B237" s="2"/>
      <c r="C237" s="2"/>
      <c r="D237" s="2"/>
      <c r="E237" s="2"/>
      <c r="F237" s="9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7.25" customHeight="1">
      <c r="A238" s="21"/>
      <c r="B238" s="2"/>
      <c r="C238" s="2"/>
      <c r="D238" s="2"/>
      <c r="E238" s="2"/>
      <c r="F238" s="9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7.25" customHeight="1">
      <c r="A239" s="21"/>
      <c r="B239" s="2"/>
      <c r="C239" s="2"/>
      <c r="D239" s="2"/>
      <c r="E239" s="2"/>
      <c r="F239" s="9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7.25" customHeight="1">
      <c r="A240" s="21"/>
      <c r="B240" s="2"/>
      <c r="C240" s="2"/>
      <c r="D240" s="2"/>
      <c r="E240" s="2"/>
      <c r="F240" s="9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7.25" customHeight="1">
      <c r="A241" s="21"/>
      <c r="B241" s="2"/>
      <c r="C241" s="2"/>
      <c r="D241" s="2"/>
      <c r="E241" s="2"/>
      <c r="F241" s="9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7.25" customHeight="1">
      <c r="A242" s="21"/>
      <c r="B242" s="2"/>
      <c r="C242" s="2"/>
      <c r="D242" s="2"/>
      <c r="E242" s="2"/>
      <c r="F242" s="9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7.25" customHeight="1">
      <c r="A243" s="21"/>
      <c r="B243" s="2"/>
      <c r="C243" s="2"/>
      <c r="D243" s="2"/>
      <c r="E243" s="2"/>
      <c r="F243" s="9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7.25" customHeight="1">
      <c r="A244" s="21"/>
      <c r="B244" s="2"/>
      <c r="C244" s="2"/>
      <c r="D244" s="2"/>
      <c r="E244" s="2"/>
      <c r="F244" s="9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7.25" customHeight="1">
      <c r="A245" s="21"/>
      <c r="B245" s="2"/>
      <c r="C245" s="2"/>
      <c r="D245" s="2"/>
      <c r="E245" s="2"/>
      <c r="F245" s="9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7.25" customHeight="1">
      <c r="A246" s="21"/>
      <c r="B246" s="2"/>
      <c r="C246" s="2"/>
      <c r="D246" s="2"/>
      <c r="E246" s="2"/>
      <c r="F246" s="9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7.25" customHeight="1">
      <c r="A247" s="21"/>
      <c r="B247" s="2"/>
      <c r="C247" s="2"/>
      <c r="D247" s="2"/>
      <c r="E247" s="2"/>
      <c r="F247" s="9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7.25" customHeight="1">
      <c r="A248" s="21"/>
      <c r="B248" s="2"/>
      <c r="C248" s="2"/>
      <c r="D248" s="2"/>
      <c r="E248" s="2"/>
      <c r="F248" s="9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7.25" customHeight="1">
      <c r="A249" s="21"/>
      <c r="B249" s="2"/>
      <c r="C249" s="2"/>
      <c r="D249" s="2"/>
      <c r="E249" s="2"/>
      <c r="F249" s="9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7.25" customHeight="1">
      <c r="A250" s="21"/>
      <c r="B250" s="2"/>
      <c r="C250" s="2"/>
      <c r="D250" s="2"/>
      <c r="E250" s="2"/>
      <c r="F250" s="9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7.25" customHeight="1">
      <c r="A251" s="21"/>
      <c r="B251" s="2"/>
      <c r="C251" s="2"/>
      <c r="D251" s="2"/>
      <c r="E251" s="2"/>
      <c r="F251" s="9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7.25" customHeight="1">
      <c r="A252" s="21"/>
      <c r="B252" s="2"/>
      <c r="C252" s="2"/>
      <c r="D252" s="2"/>
      <c r="E252" s="2"/>
      <c r="F252" s="9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7.25" customHeight="1">
      <c r="A253" s="21"/>
      <c r="B253" s="2"/>
      <c r="C253" s="2"/>
      <c r="D253" s="2"/>
      <c r="E253" s="2"/>
      <c r="F253" s="9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7.25" customHeight="1">
      <c r="A254" s="21"/>
      <c r="B254" s="2"/>
      <c r="C254" s="2"/>
      <c r="D254" s="2"/>
      <c r="E254" s="2"/>
      <c r="F254" s="9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7.25" customHeight="1">
      <c r="A255" s="21"/>
      <c r="B255" s="2"/>
      <c r="C255" s="2"/>
      <c r="D255" s="2"/>
      <c r="E255" s="2"/>
      <c r="F255" s="9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7.25" customHeight="1">
      <c r="A256" s="21"/>
      <c r="B256" s="2"/>
      <c r="C256" s="2"/>
      <c r="D256" s="2"/>
      <c r="E256" s="2"/>
      <c r="F256" s="9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7.25" customHeight="1">
      <c r="A257" s="21"/>
      <c r="B257" s="2"/>
      <c r="C257" s="2"/>
      <c r="D257" s="2"/>
      <c r="E257" s="2"/>
      <c r="F257" s="9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7.25" customHeight="1">
      <c r="A258" s="21"/>
      <c r="B258" s="2"/>
      <c r="C258" s="2"/>
      <c r="D258" s="2"/>
      <c r="E258" s="2"/>
      <c r="F258" s="9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7.25" customHeight="1">
      <c r="A259" s="21"/>
      <c r="B259" s="2"/>
      <c r="C259" s="2"/>
      <c r="D259" s="2"/>
      <c r="E259" s="2"/>
      <c r="F259" s="9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7.25" customHeight="1">
      <c r="A260" s="21"/>
      <c r="B260" s="2"/>
      <c r="C260" s="2"/>
      <c r="D260" s="2"/>
      <c r="E260" s="2"/>
      <c r="F260" s="9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7.25" customHeight="1">
      <c r="A261" s="21"/>
      <c r="B261" s="2"/>
      <c r="C261" s="2"/>
      <c r="D261" s="2"/>
      <c r="E261" s="2"/>
      <c r="F261" s="9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7.25" customHeight="1">
      <c r="A262" s="21"/>
      <c r="B262" s="2"/>
      <c r="C262" s="2"/>
      <c r="D262" s="2"/>
      <c r="E262" s="2"/>
      <c r="F262" s="9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7.25" customHeight="1">
      <c r="A263" s="21"/>
      <c r="B263" s="2"/>
      <c r="C263" s="2"/>
      <c r="D263" s="2"/>
      <c r="E263" s="2"/>
      <c r="F263" s="9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7.25" customHeight="1">
      <c r="A264" s="21"/>
      <c r="B264" s="2"/>
      <c r="C264" s="2"/>
      <c r="D264" s="2"/>
      <c r="E264" s="2"/>
      <c r="F264" s="9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7.25" customHeight="1">
      <c r="A265" s="21"/>
      <c r="B265" s="2"/>
      <c r="C265" s="2"/>
      <c r="D265" s="2"/>
      <c r="E265" s="2"/>
      <c r="F265" s="9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7.25" customHeight="1">
      <c r="A266" s="21"/>
      <c r="B266" s="2"/>
      <c r="C266" s="2"/>
      <c r="D266" s="2"/>
      <c r="E266" s="2"/>
      <c r="F266" s="9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7.25" customHeight="1">
      <c r="A267" s="21"/>
      <c r="B267" s="2"/>
      <c r="C267" s="2"/>
      <c r="D267" s="2"/>
      <c r="E267" s="2"/>
      <c r="F267" s="9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7.25" customHeight="1">
      <c r="A268" s="21"/>
      <c r="B268" s="2"/>
      <c r="C268" s="2"/>
      <c r="D268" s="2"/>
      <c r="E268" s="2"/>
      <c r="F268" s="9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7.25" customHeight="1">
      <c r="A269" s="21"/>
      <c r="B269" s="2"/>
      <c r="C269" s="2"/>
      <c r="D269" s="2"/>
      <c r="E269" s="2"/>
      <c r="F269" s="9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7.25" customHeight="1">
      <c r="A270" s="21"/>
      <c r="B270" s="2"/>
      <c r="C270" s="2"/>
      <c r="D270" s="2"/>
      <c r="E270" s="2"/>
      <c r="F270" s="9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7.25" customHeight="1">
      <c r="A271" s="21"/>
      <c r="B271" s="2"/>
      <c r="C271" s="2"/>
      <c r="D271" s="2"/>
      <c r="E271" s="2"/>
      <c r="F271" s="9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7.25" customHeight="1">
      <c r="A272" s="21"/>
      <c r="B272" s="2"/>
      <c r="C272" s="2"/>
      <c r="D272" s="2"/>
      <c r="E272" s="2"/>
      <c r="F272" s="9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7.25" customHeight="1">
      <c r="A273" s="21"/>
      <c r="B273" s="2"/>
      <c r="C273" s="2"/>
      <c r="D273" s="2"/>
      <c r="E273" s="2"/>
      <c r="F273" s="9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7.25" customHeight="1">
      <c r="A274" s="21"/>
      <c r="B274" s="2"/>
      <c r="C274" s="2"/>
      <c r="D274" s="2"/>
      <c r="E274" s="2"/>
      <c r="F274" s="9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7.25" customHeight="1">
      <c r="A275" s="21"/>
      <c r="B275" s="2"/>
      <c r="C275" s="2"/>
      <c r="D275" s="2"/>
      <c r="E275" s="2"/>
      <c r="F275" s="9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7.25" customHeight="1">
      <c r="A276" s="21"/>
      <c r="B276" s="2"/>
      <c r="C276" s="2"/>
      <c r="D276" s="2"/>
      <c r="E276" s="2"/>
      <c r="F276" s="9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7.25" customHeight="1">
      <c r="A277" s="21"/>
      <c r="B277" s="2"/>
      <c r="C277" s="2"/>
      <c r="D277" s="2"/>
      <c r="E277" s="2"/>
      <c r="F277" s="9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7.25" customHeight="1">
      <c r="A278" s="21"/>
      <c r="B278" s="2"/>
      <c r="C278" s="2"/>
      <c r="D278" s="2"/>
      <c r="E278" s="2"/>
      <c r="F278" s="9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7.25" customHeight="1">
      <c r="A279" s="21"/>
      <c r="B279" s="2"/>
      <c r="C279" s="2"/>
      <c r="D279" s="2"/>
      <c r="E279" s="2"/>
      <c r="F279" s="9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7.25" customHeight="1">
      <c r="A280" s="21"/>
      <c r="B280" s="2"/>
      <c r="C280" s="2"/>
      <c r="D280" s="2"/>
      <c r="E280" s="2"/>
      <c r="F280" s="9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7.25" customHeight="1">
      <c r="A281" s="21"/>
      <c r="B281" s="2"/>
      <c r="C281" s="2"/>
      <c r="D281" s="2"/>
      <c r="E281" s="2"/>
      <c r="F281" s="9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7.25" customHeight="1">
      <c r="A282" s="21"/>
      <c r="B282" s="2"/>
      <c r="C282" s="2"/>
      <c r="D282" s="2"/>
      <c r="E282" s="2"/>
      <c r="F282" s="9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7.25" customHeight="1">
      <c r="A283" s="21"/>
      <c r="B283" s="2"/>
      <c r="C283" s="2"/>
      <c r="D283" s="2"/>
      <c r="E283" s="2"/>
      <c r="F283" s="9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7.25" customHeight="1">
      <c r="A284" s="21"/>
      <c r="B284" s="2"/>
      <c r="C284" s="2"/>
      <c r="D284" s="2"/>
      <c r="E284" s="2"/>
      <c r="F284" s="9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7.25" customHeight="1">
      <c r="A285" s="21"/>
      <c r="B285" s="2"/>
      <c r="C285" s="2"/>
      <c r="D285" s="2"/>
      <c r="E285" s="2"/>
      <c r="F285" s="9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7.25" customHeight="1">
      <c r="A286" s="21"/>
      <c r="B286" s="2"/>
      <c r="C286" s="2"/>
      <c r="D286" s="2"/>
      <c r="E286" s="2"/>
      <c r="F286" s="9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7.25" customHeight="1">
      <c r="A287" s="21"/>
      <c r="B287" s="2"/>
      <c r="C287" s="2"/>
      <c r="D287" s="2"/>
      <c r="E287" s="2"/>
      <c r="F287" s="9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7.25" customHeight="1">
      <c r="A288" s="21"/>
      <c r="B288" s="2"/>
      <c r="C288" s="2"/>
      <c r="D288" s="2"/>
      <c r="E288" s="2"/>
      <c r="F288" s="9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7.25" customHeight="1">
      <c r="A289" s="21"/>
      <c r="B289" s="2"/>
      <c r="C289" s="2"/>
      <c r="D289" s="2"/>
      <c r="E289" s="2"/>
      <c r="F289" s="9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7.25" customHeight="1">
      <c r="A290" s="21"/>
      <c r="B290" s="2"/>
      <c r="C290" s="2"/>
      <c r="D290" s="2"/>
      <c r="E290" s="2"/>
      <c r="F290" s="9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7.25" customHeight="1">
      <c r="A291" s="21"/>
      <c r="B291" s="2"/>
      <c r="C291" s="2"/>
      <c r="D291" s="2"/>
      <c r="E291" s="2"/>
      <c r="F291" s="9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7.25" customHeight="1">
      <c r="A292" s="21"/>
      <c r="B292" s="2"/>
      <c r="C292" s="2"/>
      <c r="D292" s="2"/>
      <c r="E292" s="2"/>
      <c r="F292" s="9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7.25" customHeight="1">
      <c r="A293" s="21"/>
      <c r="B293" s="2"/>
      <c r="C293" s="2"/>
      <c r="D293" s="2"/>
      <c r="E293" s="2"/>
      <c r="F293" s="9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7.25" customHeight="1">
      <c r="A294" s="21"/>
      <c r="B294" s="2"/>
      <c r="C294" s="2"/>
      <c r="D294" s="2"/>
      <c r="E294" s="2"/>
      <c r="F294" s="9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7.25" customHeight="1">
      <c r="A295" s="21"/>
      <c r="B295" s="2"/>
      <c r="C295" s="2"/>
      <c r="D295" s="2"/>
      <c r="E295" s="2"/>
      <c r="F295" s="9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7.25" customHeight="1">
      <c r="A296" s="21"/>
      <c r="B296" s="2"/>
      <c r="C296" s="2"/>
      <c r="D296" s="2"/>
      <c r="E296" s="2"/>
      <c r="F296" s="9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7.25" customHeight="1">
      <c r="A297" s="21"/>
      <c r="B297" s="2"/>
      <c r="C297" s="2"/>
      <c r="D297" s="2"/>
      <c r="E297" s="2"/>
      <c r="F297" s="9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7.25" customHeight="1">
      <c r="A298" s="21"/>
      <c r="B298" s="2"/>
      <c r="C298" s="2"/>
      <c r="D298" s="2"/>
      <c r="E298" s="2"/>
      <c r="F298" s="9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7.25" customHeight="1">
      <c r="A299" s="21"/>
      <c r="B299" s="2"/>
      <c r="C299" s="2"/>
      <c r="D299" s="2"/>
      <c r="E299" s="2"/>
      <c r="F299" s="9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7.25" customHeight="1">
      <c r="A300" s="21"/>
      <c r="B300" s="2"/>
      <c r="C300" s="2"/>
      <c r="D300" s="2"/>
      <c r="E300" s="2"/>
      <c r="F300" s="9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7.25" customHeight="1">
      <c r="A301" s="21"/>
      <c r="B301" s="2"/>
      <c r="C301" s="2"/>
      <c r="D301" s="2"/>
      <c r="E301" s="2"/>
      <c r="F301" s="9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7.25" customHeight="1">
      <c r="A302" s="21"/>
      <c r="B302" s="2"/>
      <c r="C302" s="2"/>
      <c r="D302" s="2"/>
      <c r="E302" s="2"/>
      <c r="F302" s="9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7.25" customHeight="1">
      <c r="A303" s="21"/>
      <c r="B303" s="2"/>
      <c r="C303" s="2"/>
      <c r="D303" s="2"/>
      <c r="E303" s="2"/>
      <c r="F303" s="9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7.25" customHeight="1">
      <c r="A304" s="21"/>
      <c r="B304" s="2"/>
      <c r="C304" s="2"/>
      <c r="D304" s="2"/>
      <c r="E304" s="2"/>
      <c r="F304" s="9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7.25" customHeight="1">
      <c r="A305" s="21"/>
      <c r="B305" s="2"/>
      <c r="C305" s="2"/>
      <c r="D305" s="2"/>
      <c r="E305" s="2"/>
      <c r="F305" s="9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7.25" customHeight="1">
      <c r="A306" s="21"/>
      <c r="B306" s="2"/>
      <c r="C306" s="2"/>
      <c r="D306" s="2"/>
      <c r="E306" s="2"/>
      <c r="F306" s="9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7.25" customHeight="1">
      <c r="A307" s="21"/>
      <c r="B307" s="2"/>
      <c r="C307" s="2"/>
      <c r="D307" s="2"/>
      <c r="E307" s="2"/>
      <c r="F307" s="9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7.25" customHeight="1">
      <c r="A308" s="21"/>
      <c r="B308" s="2"/>
      <c r="C308" s="2"/>
      <c r="D308" s="2"/>
      <c r="E308" s="2"/>
      <c r="F308" s="9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7.25" customHeight="1">
      <c r="A309" s="21"/>
      <c r="B309" s="2"/>
      <c r="C309" s="2"/>
      <c r="D309" s="2"/>
      <c r="E309" s="2"/>
      <c r="F309" s="9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7.25" customHeight="1">
      <c r="A310" s="21"/>
      <c r="B310" s="2"/>
      <c r="C310" s="2"/>
      <c r="D310" s="2"/>
      <c r="E310" s="2"/>
      <c r="F310" s="9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7.25" customHeight="1">
      <c r="A311" s="21"/>
      <c r="B311" s="2"/>
      <c r="C311" s="2"/>
      <c r="D311" s="2"/>
      <c r="E311" s="2"/>
      <c r="F311" s="9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7.25" customHeight="1">
      <c r="A312" s="21"/>
      <c r="B312" s="2"/>
      <c r="C312" s="2"/>
      <c r="D312" s="2"/>
      <c r="E312" s="2"/>
      <c r="F312" s="9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7.25" customHeight="1">
      <c r="A313" s="21"/>
      <c r="B313" s="2"/>
      <c r="C313" s="2"/>
      <c r="D313" s="2"/>
      <c r="E313" s="2"/>
      <c r="F313" s="9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7.25" customHeight="1">
      <c r="A314" s="21"/>
      <c r="B314" s="2"/>
      <c r="C314" s="2"/>
      <c r="D314" s="2"/>
      <c r="E314" s="2"/>
      <c r="F314" s="9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7.25" customHeight="1">
      <c r="A315" s="21"/>
      <c r="B315" s="2"/>
      <c r="C315" s="2"/>
      <c r="D315" s="2"/>
      <c r="E315" s="2"/>
      <c r="F315" s="9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7.25" customHeight="1">
      <c r="A316" s="21"/>
      <c r="B316" s="2"/>
      <c r="C316" s="2"/>
      <c r="D316" s="2"/>
      <c r="E316" s="2"/>
      <c r="F316" s="9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7.25" customHeight="1">
      <c r="A317" s="21"/>
      <c r="B317" s="2"/>
      <c r="C317" s="2"/>
      <c r="D317" s="2"/>
      <c r="E317" s="2"/>
      <c r="F317" s="9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7.25" customHeight="1">
      <c r="A318" s="21"/>
      <c r="B318" s="2"/>
      <c r="C318" s="2"/>
      <c r="D318" s="2"/>
      <c r="E318" s="2"/>
      <c r="F318" s="9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7.25" customHeight="1">
      <c r="A319" s="21"/>
      <c r="B319" s="2"/>
      <c r="C319" s="2"/>
      <c r="D319" s="2"/>
      <c r="E319" s="2"/>
      <c r="F319" s="9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7.25" customHeight="1">
      <c r="A320" s="21"/>
      <c r="B320" s="2"/>
      <c r="C320" s="2"/>
      <c r="D320" s="2"/>
      <c r="E320" s="2"/>
      <c r="F320" s="9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7.25" customHeight="1">
      <c r="A321" s="21"/>
      <c r="B321" s="2"/>
      <c r="C321" s="2"/>
      <c r="D321" s="2"/>
      <c r="E321" s="2"/>
      <c r="F321" s="9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7.25" customHeight="1">
      <c r="A322" s="21"/>
      <c r="B322" s="2"/>
      <c r="C322" s="2"/>
      <c r="D322" s="2"/>
      <c r="E322" s="2"/>
      <c r="F322" s="9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7.25" customHeight="1">
      <c r="A323" s="21"/>
      <c r="B323" s="2"/>
      <c r="C323" s="2"/>
      <c r="D323" s="2"/>
      <c r="E323" s="2"/>
      <c r="F323" s="9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7.25" customHeight="1">
      <c r="A324" s="21"/>
      <c r="B324" s="2"/>
      <c r="C324" s="2"/>
      <c r="D324" s="2"/>
      <c r="E324" s="2"/>
      <c r="F324" s="9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7.25" customHeight="1">
      <c r="A325" s="21"/>
      <c r="B325" s="2"/>
      <c r="C325" s="2"/>
      <c r="D325" s="2"/>
      <c r="E325" s="2"/>
      <c r="F325" s="9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7.25" customHeight="1">
      <c r="A326" s="21"/>
      <c r="B326" s="2"/>
      <c r="C326" s="2"/>
      <c r="D326" s="2"/>
      <c r="E326" s="2"/>
      <c r="F326" s="9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7.25" customHeight="1">
      <c r="A327" s="21"/>
      <c r="B327" s="2"/>
      <c r="C327" s="2"/>
      <c r="D327" s="2"/>
      <c r="E327" s="2"/>
      <c r="F327" s="9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7.25" customHeight="1">
      <c r="A328" s="21"/>
      <c r="B328" s="2"/>
      <c r="C328" s="2"/>
      <c r="D328" s="2"/>
      <c r="E328" s="2"/>
      <c r="F328" s="9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7.25" customHeight="1">
      <c r="A329" s="21"/>
      <c r="B329" s="2"/>
      <c r="C329" s="2"/>
      <c r="D329" s="2"/>
      <c r="E329" s="2"/>
      <c r="F329" s="9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7.25" customHeight="1">
      <c r="A330" s="21"/>
      <c r="B330" s="2"/>
      <c r="C330" s="2"/>
      <c r="D330" s="2"/>
      <c r="E330" s="2"/>
      <c r="F330" s="9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7.25" customHeight="1">
      <c r="A331" s="21"/>
      <c r="B331" s="2"/>
      <c r="C331" s="2"/>
      <c r="D331" s="2"/>
      <c r="E331" s="2"/>
      <c r="F331" s="9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7.25" customHeight="1">
      <c r="A332" s="21"/>
      <c r="B332" s="2"/>
      <c r="C332" s="2"/>
      <c r="D332" s="2"/>
      <c r="E332" s="2"/>
      <c r="F332" s="9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7.25" customHeight="1">
      <c r="A333" s="21"/>
      <c r="B333" s="2"/>
      <c r="C333" s="2"/>
      <c r="D333" s="2"/>
      <c r="E333" s="2"/>
      <c r="F333" s="9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7.25" customHeight="1">
      <c r="A334" s="21"/>
      <c r="B334" s="2"/>
      <c r="C334" s="2"/>
      <c r="D334" s="2"/>
      <c r="E334" s="2"/>
      <c r="F334" s="9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7.25" customHeight="1">
      <c r="A335" s="21"/>
      <c r="B335" s="2"/>
      <c r="C335" s="2"/>
      <c r="D335" s="2"/>
      <c r="E335" s="2"/>
      <c r="F335" s="9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7.25" customHeight="1">
      <c r="A336" s="21"/>
      <c r="B336" s="2"/>
      <c r="C336" s="2"/>
      <c r="D336" s="2"/>
      <c r="E336" s="2"/>
      <c r="F336" s="9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7.25" customHeight="1">
      <c r="A337" s="21"/>
      <c r="B337" s="2"/>
      <c r="C337" s="2"/>
      <c r="D337" s="2"/>
      <c r="E337" s="2"/>
      <c r="F337" s="9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7.25" customHeight="1">
      <c r="A338" s="21"/>
      <c r="B338" s="2"/>
      <c r="C338" s="2"/>
      <c r="D338" s="2"/>
      <c r="E338" s="2"/>
      <c r="F338" s="9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7.25" customHeight="1">
      <c r="A339" s="21"/>
      <c r="B339" s="2"/>
      <c r="C339" s="2"/>
      <c r="D339" s="2"/>
      <c r="E339" s="2"/>
      <c r="F339" s="9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7.25" customHeight="1">
      <c r="A340" s="21"/>
      <c r="B340" s="2"/>
      <c r="C340" s="2"/>
      <c r="D340" s="2"/>
      <c r="E340" s="2"/>
      <c r="F340" s="9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7.25" customHeight="1">
      <c r="A341" s="21"/>
      <c r="B341" s="2"/>
      <c r="C341" s="2"/>
      <c r="D341" s="2"/>
      <c r="E341" s="2"/>
      <c r="F341" s="9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7.25" customHeight="1">
      <c r="A342" s="21"/>
      <c r="B342" s="2"/>
      <c r="C342" s="2"/>
      <c r="D342" s="2"/>
      <c r="E342" s="2"/>
      <c r="F342" s="9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7.25" customHeight="1">
      <c r="A343" s="21"/>
      <c r="B343" s="2"/>
      <c r="C343" s="2"/>
      <c r="D343" s="2"/>
      <c r="E343" s="2"/>
      <c r="F343" s="9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7.25" customHeight="1">
      <c r="A344" s="21"/>
      <c r="B344" s="2"/>
      <c r="C344" s="2"/>
      <c r="D344" s="2"/>
      <c r="E344" s="2"/>
      <c r="F344" s="9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7.25" customHeight="1">
      <c r="A345" s="21"/>
      <c r="B345" s="2"/>
      <c r="C345" s="2"/>
      <c r="D345" s="2"/>
      <c r="E345" s="2"/>
      <c r="F345" s="9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7.25" customHeight="1">
      <c r="A346" s="21"/>
      <c r="B346" s="2"/>
      <c r="C346" s="2"/>
      <c r="D346" s="2"/>
      <c r="E346" s="2"/>
      <c r="F346" s="9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7.25" customHeight="1">
      <c r="A347" s="21"/>
      <c r="B347" s="2"/>
      <c r="C347" s="2"/>
      <c r="D347" s="2"/>
      <c r="E347" s="2"/>
      <c r="F347" s="9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7.25" customHeight="1">
      <c r="A348" s="21"/>
      <c r="B348" s="2"/>
      <c r="C348" s="2"/>
      <c r="D348" s="2"/>
      <c r="E348" s="2"/>
      <c r="F348" s="9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7.25" customHeight="1">
      <c r="A349" s="21"/>
      <c r="B349" s="2"/>
      <c r="C349" s="2"/>
      <c r="D349" s="2"/>
      <c r="E349" s="2"/>
      <c r="F349" s="9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7.25" customHeight="1">
      <c r="A350" s="21"/>
      <c r="B350" s="2"/>
      <c r="C350" s="2"/>
      <c r="D350" s="2"/>
      <c r="E350" s="2"/>
      <c r="F350" s="9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7.25" customHeight="1">
      <c r="A351" s="21"/>
      <c r="B351" s="2"/>
      <c r="C351" s="2"/>
      <c r="D351" s="2"/>
      <c r="E351" s="2"/>
      <c r="F351" s="9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7.25" customHeight="1">
      <c r="A352" s="21"/>
      <c r="B352" s="2"/>
      <c r="C352" s="2"/>
      <c r="D352" s="2"/>
      <c r="E352" s="2"/>
      <c r="F352" s="9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7.25" customHeight="1">
      <c r="A353" s="21"/>
      <c r="B353" s="2"/>
      <c r="C353" s="2"/>
      <c r="D353" s="2"/>
      <c r="E353" s="2"/>
      <c r="F353" s="9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7.25" customHeight="1">
      <c r="A354" s="21"/>
      <c r="B354" s="2"/>
      <c r="C354" s="2"/>
      <c r="D354" s="2"/>
      <c r="E354" s="2"/>
      <c r="F354" s="9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7.25" customHeight="1">
      <c r="A355" s="21"/>
      <c r="B355" s="2"/>
      <c r="C355" s="2"/>
      <c r="D355" s="2"/>
      <c r="E355" s="2"/>
      <c r="F355" s="9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7.25" customHeight="1">
      <c r="A356" s="21"/>
      <c r="B356" s="2"/>
      <c r="C356" s="2"/>
      <c r="D356" s="2"/>
      <c r="E356" s="2"/>
      <c r="F356" s="9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7.25" customHeight="1">
      <c r="A357" s="21"/>
      <c r="B357" s="2"/>
      <c r="C357" s="2"/>
      <c r="D357" s="2"/>
      <c r="E357" s="2"/>
      <c r="F357" s="9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7.25" customHeight="1">
      <c r="A358" s="21"/>
      <c r="B358" s="2"/>
      <c r="C358" s="2"/>
      <c r="D358" s="2"/>
      <c r="E358" s="2"/>
      <c r="F358" s="9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7.25" customHeight="1">
      <c r="A359" s="21"/>
      <c r="B359" s="2"/>
      <c r="C359" s="2"/>
      <c r="D359" s="2"/>
      <c r="E359" s="2"/>
      <c r="F359" s="9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7.25" customHeight="1">
      <c r="A360" s="21"/>
      <c r="B360" s="2"/>
      <c r="C360" s="2"/>
      <c r="D360" s="2"/>
      <c r="E360" s="2"/>
      <c r="F360" s="9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7.25" customHeight="1">
      <c r="A361" s="21"/>
      <c r="B361" s="2"/>
      <c r="C361" s="2"/>
      <c r="D361" s="2"/>
      <c r="E361" s="2"/>
      <c r="F361" s="9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7.25" customHeight="1">
      <c r="A362" s="21"/>
      <c r="B362" s="2"/>
      <c r="C362" s="2"/>
      <c r="D362" s="2"/>
      <c r="E362" s="2"/>
      <c r="F362" s="9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7.25" customHeight="1">
      <c r="A363" s="21"/>
      <c r="B363" s="2"/>
      <c r="C363" s="2"/>
      <c r="D363" s="2"/>
      <c r="E363" s="2"/>
      <c r="F363" s="9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7.25" customHeight="1">
      <c r="A364" s="21"/>
      <c r="B364" s="2"/>
      <c r="C364" s="2"/>
      <c r="D364" s="2"/>
      <c r="E364" s="2"/>
      <c r="F364" s="9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7.25" customHeight="1">
      <c r="A365" s="21"/>
      <c r="B365" s="2"/>
      <c r="C365" s="2"/>
      <c r="D365" s="2"/>
      <c r="E365" s="2"/>
      <c r="F365" s="9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7.25" customHeight="1">
      <c r="A366" s="21"/>
      <c r="B366" s="2"/>
      <c r="C366" s="2"/>
      <c r="D366" s="2"/>
      <c r="E366" s="2"/>
      <c r="F366" s="9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7.25" customHeight="1">
      <c r="A367" s="21"/>
      <c r="B367" s="2"/>
      <c r="C367" s="2"/>
      <c r="D367" s="2"/>
      <c r="E367" s="2"/>
      <c r="F367" s="9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7.25" customHeight="1">
      <c r="A368" s="21"/>
      <c r="B368" s="2"/>
      <c r="C368" s="2"/>
      <c r="D368" s="2"/>
      <c r="E368" s="2"/>
      <c r="F368" s="9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7.25" customHeight="1">
      <c r="A369" s="21"/>
      <c r="B369" s="2"/>
      <c r="C369" s="2"/>
      <c r="D369" s="2"/>
      <c r="E369" s="2"/>
      <c r="F369" s="9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7.25" customHeight="1">
      <c r="A370" s="21"/>
      <c r="B370" s="2"/>
      <c r="C370" s="2"/>
      <c r="D370" s="2"/>
      <c r="E370" s="2"/>
      <c r="F370" s="9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7.25" customHeight="1">
      <c r="A371" s="21"/>
      <c r="B371" s="2"/>
      <c r="C371" s="2"/>
      <c r="D371" s="2"/>
      <c r="E371" s="2"/>
      <c r="F371" s="9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7.25" customHeight="1">
      <c r="A372" s="21"/>
      <c r="B372" s="2"/>
      <c r="C372" s="2"/>
      <c r="D372" s="2"/>
      <c r="E372" s="2"/>
      <c r="F372" s="9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7.25" customHeight="1">
      <c r="A373" s="21"/>
      <c r="B373" s="2"/>
      <c r="C373" s="2"/>
      <c r="D373" s="2"/>
      <c r="E373" s="2"/>
      <c r="F373" s="9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7.25" customHeight="1">
      <c r="A374" s="21"/>
      <c r="B374" s="2"/>
      <c r="C374" s="2"/>
      <c r="D374" s="2"/>
      <c r="E374" s="2"/>
      <c r="F374" s="9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7.25" customHeight="1">
      <c r="A375" s="21"/>
      <c r="B375" s="2"/>
      <c r="C375" s="2"/>
      <c r="D375" s="2"/>
      <c r="E375" s="2"/>
      <c r="F375" s="9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7.25" customHeight="1">
      <c r="A376" s="21"/>
      <c r="B376" s="2"/>
      <c r="C376" s="2"/>
      <c r="D376" s="2"/>
      <c r="E376" s="2"/>
      <c r="F376" s="9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7.25" customHeight="1">
      <c r="A377" s="21"/>
      <c r="B377" s="2"/>
      <c r="C377" s="2"/>
      <c r="D377" s="2"/>
      <c r="E377" s="2"/>
      <c r="F377" s="9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7.25" customHeight="1">
      <c r="A378" s="21"/>
      <c r="B378" s="2"/>
      <c r="C378" s="2"/>
      <c r="D378" s="2"/>
      <c r="E378" s="2"/>
      <c r="F378" s="9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7.25" customHeight="1">
      <c r="A379" s="21"/>
      <c r="B379" s="2"/>
      <c r="C379" s="2"/>
      <c r="D379" s="2"/>
      <c r="E379" s="2"/>
      <c r="F379" s="9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7.25" customHeight="1">
      <c r="A380" s="21"/>
      <c r="B380" s="2"/>
      <c r="C380" s="2"/>
      <c r="D380" s="2"/>
      <c r="E380" s="2"/>
      <c r="F380" s="9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7.25" customHeight="1">
      <c r="A381" s="21"/>
      <c r="B381" s="2"/>
      <c r="C381" s="2"/>
      <c r="D381" s="2"/>
      <c r="E381" s="2"/>
      <c r="F381" s="9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7.25" customHeight="1">
      <c r="A382" s="21"/>
      <c r="B382" s="2"/>
      <c r="C382" s="2"/>
      <c r="D382" s="2"/>
      <c r="E382" s="2"/>
      <c r="F382" s="9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7.25" customHeight="1">
      <c r="A383" s="21"/>
      <c r="B383" s="2"/>
      <c r="C383" s="2"/>
      <c r="D383" s="2"/>
      <c r="E383" s="2"/>
      <c r="F383" s="9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7.25" customHeight="1">
      <c r="A384" s="21"/>
      <c r="B384" s="2"/>
      <c r="C384" s="2"/>
      <c r="D384" s="2"/>
      <c r="E384" s="2"/>
      <c r="F384" s="9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7.25" customHeight="1">
      <c r="A385" s="21"/>
      <c r="B385" s="2"/>
      <c r="C385" s="2"/>
      <c r="D385" s="2"/>
      <c r="E385" s="2"/>
      <c r="F385" s="9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7.25" customHeight="1">
      <c r="A386" s="21"/>
      <c r="B386" s="2"/>
      <c r="C386" s="2"/>
      <c r="D386" s="2"/>
      <c r="E386" s="2"/>
      <c r="F386" s="9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7.25" customHeight="1">
      <c r="A387" s="21"/>
      <c r="B387" s="2"/>
      <c r="C387" s="2"/>
      <c r="D387" s="2"/>
      <c r="E387" s="2"/>
      <c r="F387" s="9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7.25" customHeight="1">
      <c r="A388" s="21"/>
      <c r="B388" s="2"/>
      <c r="C388" s="2"/>
      <c r="D388" s="2"/>
      <c r="E388" s="2"/>
      <c r="F388" s="9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7.25" customHeight="1">
      <c r="A389" s="21"/>
      <c r="B389" s="2"/>
      <c r="C389" s="2"/>
      <c r="D389" s="2"/>
      <c r="E389" s="2"/>
      <c r="F389" s="9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7.25" customHeight="1">
      <c r="A390" s="21"/>
      <c r="B390" s="2"/>
      <c r="C390" s="2"/>
      <c r="D390" s="2"/>
      <c r="E390" s="2"/>
      <c r="F390" s="9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7.25" customHeight="1">
      <c r="A391" s="21"/>
      <c r="B391" s="2"/>
      <c r="C391" s="2"/>
      <c r="D391" s="2"/>
      <c r="E391" s="2"/>
      <c r="F391" s="9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7.25" customHeight="1">
      <c r="A392" s="21"/>
      <c r="B392" s="2"/>
      <c r="C392" s="2"/>
      <c r="D392" s="2"/>
      <c r="E392" s="2"/>
      <c r="F392" s="9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7.25" customHeight="1">
      <c r="A393" s="21"/>
      <c r="B393" s="2"/>
      <c r="C393" s="2"/>
      <c r="D393" s="2"/>
      <c r="E393" s="2"/>
      <c r="F393" s="9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7.25" customHeight="1">
      <c r="A394" s="21"/>
      <c r="B394" s="2"/>
      <c r="C394" s="2"/>
      <c r="D394" s="2"/>
      <c r="E394" s="2"/>
      <c r="F394" s="9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7.25" customHeight="1">
      <c r="A395" s="21"/>
      <c r="B395" s="2"/>
      <c r="C395" s="2"/>
      <c r="D395" s="2"/>
      <c r="E395" s="2"/>
      <c r="F395" s="9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7.25" customHeight="1">
      <c r="A396" s="21"/>
      <c r="B396" s="2"/>
      <c r="C396" s="2"/>
      <c r="D396" s="2"/>
      <c r="E396" s="2"/>
      <c r="F396" s="9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7.25" customHeight="1">
      <c r="A397" s="21"/>
      <c r="B397" s="2"/>
      <c r="C397" s="2"/>
      <c r="D397" s="2"/>
      <c r="E397" s="2"/>
      <c r="F397" s="9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7.25" customHeight="1">
      <c r="A398" s="21"/>
      <c r="B398" s="2"/>
      <c r="C398" s="2"/>
      <c r="D398" s="2"/>
      <c r="E398" s="2"/>
      <c r="F398" s="9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7.25" customHeight="1">
      <c r="A399" s="21"/>
      <c r="B399" s="2"/>
      <c r="C399" s="2"/>
      <c r="D399" s="2"/>
      <c r="E399" s="2"/>
      <c r="F399" s="9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7.25" customHeight="1">
      <c r="A400" s="21"/>
      <c r="B400" s="2"/>
      <c r="C400" s="2"/>
      <c r="D400" s="2"/>
      <c r="E400" s="2"/>
      <c r="F400" s="9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7.25" customHeight="1">
      <c r="A401" s="21"/>
      <c r="B401" s="2"/>
      <c r="C401" s="2"/>
      <c r="D401" s="2"/>
      <c r="E401" s="2"/>
      <c r="F401" s="9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7.25" customHeight="1">
      <c r="A402" s="21"/>
      <c r="B402" s="2"/>
      <c r="C402" s="2"/>
      <c r="D402" s="2"/>
      <c r="E402" s="2"/>
      <c r="F402" s="9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7.25" customHeight="1">
      <c r="A403" s="21"/>
      <c r="B403" s="2"/>
      <c r="C403" s="2"/>
      <c r="D403" s="2"/>
      <c r="E403" s="2"/>
      <c r="F403" s="9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7.25" customHeight="1">
      <c r="A404" s="21"/>
      <c r="B404" s="2"/>
      <c r="C404" s="2"/>
      <c r="D404" s="2"/>
      <c r="E404" s="2"/>
      <c r="F404" s="9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7.25" customHeight="1">
      <c r="A405" s="21"/>
      <c r="B405" s="2"/>
      <c r="C405" s="2"/>
      <c r="D405" s="2"/>
      <c r="E405" s="2"/>
      <c r="F405" s="9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7.25" customHeight="1">
      <c r="A406" s="21"/>
      <c r="B406" s="2"/>
      <c r="C406" s="2"/>
      <c r="D406" s="2"/>
      <c r="E406" s="2"/>
      <c r="F406" s="9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7.25" customHeight="1">
      <c r="A407" s="21"/>
      <c r="B407" s="2"/>
      <c r="C407" s="2"/>
      <c r="D407" s="2"/>
      <c r="E407" s="2"/>
      <c r="F407" s="9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7.25" customHeight="1">
      <c r="A408" s="21"/>
      <c r="B408" s="2"/>
      <c r="C408" s="2"/>
      <c r="D408" s="2"/>
      <c r="E408" s="2"/>
      <c r="F408" s="9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7.25" customHeight="1">
      <c r="A409" s="21"/>
      <c r="B409" s="2"/>
      <c r="C409" s="2"/>
      <c r="D409" s="2"/>
      <c r="E409" s="2"/>
      <c r="F409" s="9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7.25" customHeight="1">
      <c r="A410" s="21"/>
      <c r="B410" s="2"/>
      <c r="C410" s="2"/>
      <c r="D410" s="2"/>
      <c r="E410" s="2"/>
      <c r="F410" s="9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7.25" customHeight="1">
      <c r="A411" s="21"/>
      <c r="B411" s="2"/>
      <c r="C411" s="2"/>
      <c r="D411" s="2"/>
      <c r="E411" s="2"/>
      <c r="F411" s="9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7.25" customHeight="1">
      <c r="A412" s="21"/>
      <c r="B412" s="2"/>
      <c r="C412" s="2"/>
      <c r="D412" s="2"/>
      <c r="E412" s="2"/>
      <c r="F412" s="9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7.25" customHeight="1">
      <c r="A413" s="21"/>
      <c r="B413" s="2"/>
      <c r="C413" s="2"/>
      <c r="D413" s="2"/>
      <c r="E413" s="2"/>
      <c r="F413" s="9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7.25" customHeight="1">
      <c r="A414" s="21"/>
      <c r="B414" s="2"/>
      <c r="C414" s="2"/>
      <c r="D414" s="2"/>
      <c r="E414" s="2"/>
      <c r="F414" s="9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7.25" customHeight="1">
      <c r="A415" s="21"/>
      <c r="B415" s="2"/>
      <c r="C415" s="2"/>
      <c r="D415" s="2"/>
      <c r="E415" s="2"/>
      <c r="F415" s="9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7.25" customHeight="1">
      <c r="A416" s="21"/>
      <c r="B416" s="2"/>
      <c r="C416" s="2"/>
      <c r="D416" s="2"/>
      <c r="E416" s="2"/>
      <c r="F416" s="9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7.25" customHeight="1">
      <c r="A417" s="21"/>
      <c r="B417" s="2"/>
      <c r="C417" s="2"/>
      <c r="D417" s="2"/>
      <c r="E417" s="2"/>
      <c r="F417" s="9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7.25" customHeight="1">
      <c r="A418" s="21"/>
      <c r="B418" s="2"/>
      <c r="C418" s="2"/>
      <c r="D418" s="2"/>
      <c r="E418" s="2"/>
      <c r="F418" s="9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7.25" customHeight="1">
      <c r="A419" s="21"/>
      <c r="B419" s="2"/>
      <c r="C419" s="2"/>
      <c r="D419" s="2"/>
      <c r="E419" s="2"/>
      <c r="F419" s="9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7.25" customHeight="1">
      <c r="A420" s="21"/>
      <c r="B420" s="2"/>
      <c r="C420" s="2"/>
      <c r="D420" s="2"/>
      <c r="E420" s="2"/>
      <c r="F420" s="9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7.25" customHeight="1">
      <c r="A421" s="21"/>
      <c r="B421" s="2"/>
      <c r="C421" s="2"/>
      <c r="D421" s="2"/>
      <c r="E421" s="2"/>
      <c r="F421" s="9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7.25" customHeight="1">
      <c r="A422" s="21"/>
      <c r="B422" s="2"/>
      <c r="C422" s="2"/>
      <c r="D422" s="2"/>
      <c r="E422" s="2"/>
      <c r="F422" s="9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7.25" customHeight="1">
      <c r="A423" s="21"/>
      <c r="B423" s="2"/>
      <c r="C423" s="2"/>
      <c r="D423" s="2"/>
      <c r="E423" s="2"/>
      <c r="F423" s="9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7.25" customHeight="1">
      <c r="A424" s="21"/>
      <c r="B424" s="2"/>
      <c r="C424" s="2"/>
      <c r="D424" s="2"/>
      <c r="E424" s="2"/>
      <c r="F424" s="9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7.25" customHeight="1">
      <c r="A425" s="21"/>
      <c r="B425" s="2"/>
      <c r="C425" s="2"/>
      <c r="D425" s="2"/>
      <c r="E425" s="2"/>
      <c r="F425" s="9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7.25" customHeight="1">
      <c r="A426" s="21"/>
      <c r="B426" s="2"/>
      <c r="C426" s="2"/>
      <c r="D426" s="2"/>
      <c r="E426" s="2"/>
      <c r="F426" s="9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7.25" customHeight="1">
      <c r="A427" s="21"/>
      <c r="B427" s="2"/>
      <c r="C427" s="2"/>
      <c r="D427" s="2"/>
      <c r="E427" s="2"/>
      <c r="F427" s="9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7.25" customHeight="1">
      <c r="A428" s="21"/>
      <c r="B428" s="2"/>
      <c r="C428" s="2"/>
      <c r="D428" s="2"/>
      <c r="E428" s="2"/>
      <c r="F428" s="9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7.25" customHeight="1">
      <c r="A429" s="21"/>
      <c r="B429" s="2"/>
      <c r="C429" s="2"/>
      <c r="D429" s="2"/>
      <c r="E429" s="2"/>
      <c r="F429" s="9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7.25" customHeight="1">
      <c r="A430" s="21"/>
      <c r="B430" s="2"/>
      <c r="C430" s="2"/>
      <c r="D430" s="2"/>
      <c r="E430" s="2"/>
      <c r="F430" s="9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7.25" customHeight="1">
      <c r="A431" s="21"/>
      <c r="B431" s="2"/>
      <c r="C431" s="2"/>
      <c r="D431" s="2"/>
      <c r="E431" s="2"/>
      <c r="F431" s="9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7.25" customHeight="1">
      <c r="A432" s="21"/>
      <c r="B432" s="2"/>
      <c r="C432" s="2"/>
      <c r="D432" s="2"/>
      <c r="E432" s="2"/>
      <c r="F432" s="9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7.25" customHeight="1">
      <c r="A433" s="21"/>
      <c r="B433" s="2"/>
      <c r="C433" s="2"/>
      <c r="D433" s="2"/>
      <c r="E433" s="2"/>
      <c r="F433" s="9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7.25" customHeight="1">
      <c r="A434" s="21"/>
      <c r="B434" s="2"/>
      <c r="C434" s="2"/>
      <c r="D434" s="2"/>
      <c r="E434" s="2"/>
      <c r="F434" s="9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7.25" customHeight="1">
      <c r="A435" s="21"/>
      <c r="B435" s="2"/>
      <c r="C435" s="2"/>
      <c r="D435" s="2"/>
      <c r="E435" s="2"/>
      <c r="F435" s="9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7.25" customHeight="1">
      <c r="A436" s="21"/>
      <c r="B436" s="2"/>
      <c r="C436" s="2"/>
      <c r="D436" s="2"/>
      <c r="E436" s="2"/>
      <c r="F436" s="9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7.25" customHeight="1">
      <c r="A437" s="21"/>
      <c r="B437" s="2"/>
      <c r="C437" s="2"/>
      <c r="D437" s="2"/>
      <c r="E437" s="2"/>
      <c r="F437" s="9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7.25" customHeight="1">
      <c r="A438" s="21"/>
      <c r="B438" s="2"/>
      <c r="C438" s="2"/>
      <c r="D438" s="2"/>
      <c r="E438" s="2"/>
      <c r="F438" s="9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7.25" customHeight="1">
      <c r="A439" s="21"/>
      <c r="B439" s="2"/>
      <c r="C439" s="2"/>
      <c r="D439" s="2"/>
      <c r="E439" s="2"/>
      <c r="F439" s="9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7.25" customHeight="1">
      <c r="A440" s="21"/>
      <c r="B440" s="2"/>
      <c r="C440" s="2"/>
      <c r="D440" s="2"/>
      <c r="E440" s="2"/>
      <c r="F440" s="9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7.25" customHeight="1">
      <c r="A441" s="21"/>
      <c r="B441" s="2"/>
      <c r="C441" s="2"/>
      <c r="D441" s="2"/>
      <c r="E441" s="2"/>
      <c r="F441" s="9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7.25" customHeight="1">
      <c r="A442" s="21"/>
      <c r="B442" s="2"/>
      <c r="C442" s="2"/>
      <c r="D442" s="2"/>
      <c r="E442" s="2"/>
      <c r="F442" s="9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7.25" customHeight="1">
      <c r="A443" s="21"/>
      <c r="B443" s="2"/>
      <c r="C443" s="2"/>
      <c r="D443" s="2"/>
      <c r="E443" s="2"/>
      <c r="F443" s="9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7.25" customHeight="1">
      <c r="A444" s="21"/>
      <c r="B444" s="2"/>
      <c r="C444" s="2"/>
      <c r="D444" s="2"/>
      <c r="E444" s="2"/>
      <c r="F444" s="9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7.25" customHeight="1">
      <c r="A445" s="21"/>
      <c r="B445" s="2"/>
      <c r="C445" s="2"/>
      <c r="D445" s="2"/>
      <c r="E445" s="2"/>
      <c r="F445" s="9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7.25" customHeight="1">
      <c r="A446" s="21"/>
      <c r="B446" s="2"/>
      <c r="C446" s="2"/>
      <c r="D446" s="2"/>
      <c r="E446" s="2"/>
      <c r="F446" s="9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7.25" customHeight="1">
      <c r="A447" s="21"/>
      <c r="B447" s="2"/>
      <c r="C447" s="2"/>
      <c r="D447" s="2"/>
      <c r="E447" s="2"/>
      <c r="F447" s="9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7.25" customHeight="1">
      <c r="A448" s="21"/>
      <c r="B448" s="2"/>
      <c r="C448" s="2"/>
      <c r="D448" s="2"/>
      <c r="E448" s="2"/>
      <c r="F448" s="9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7.25" customHeight="1">
      <c r="A449" s="21"/>
      <c r="B449" s="2"/>
      <c r="C449" s="2"/>
      <c r="D449" s="2"/>
      <c r="E449" s="2"/>
      <c r="F449" s="9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7.25" customHeight="1">
      <c r="A450" s="21"/>
      <c r="B450" s="2"/>
      <c r="C450" s="2"/>
      <c r="D450" s="2"/>
      <c r="E450" s="2"/>
      <c r="F450" s="9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7.25" customHeight="1">
      <c r="A451" s="21"/>
      <c r="B451" s="2"/>
      <c r="C451" s="2"/>
      <c r="D451" s="2"/>
      <c r="E451" s="2"/>
      <c r="F451" s="9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7.25" customHeight="1">
      <c r="A452" s="21"/>
      <c r="B452" s="2"/>
      <c r="C452" s="2"/>
      <c r="D452" s="2"/>
      <c r="E452" s="2"/>
      <c r="F452" s="9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7.25" customHeight="1">
      <c r="A453" s="21"/>
      <c r="B453" s="2"/>
      <c r="C453" s="2"/>
      <c r="D453" s="2"/>
      <c r="E453" s="2"/>
      <c r="F453" s="9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7.25" customHeight="1">
      <c r="A454" s="21"/>
      <c r="B454" s="2"/>
      <c r="C454" s="2"/>
      <c r="D454" s="2"/>
      <c r="E454" s="2"/>
      <c r="F454" s="9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7.25" customHeight="1">
      <c r="A455" s="21"/>
      <c r="B455" s="2"/>
      <c r="C455" s="2"/>
      <c r="D455" s="2"/>
      <c r="E455" s="2"/>
      <c r="F455" s="9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7.25" customHeight="1">
      <c r="A456" s="21"/>
      <c r="B456" s="2"/>
      <c r="C456" s="2"/>
      <c r="D456" s="2"/>
      <c r="E456" s="2"/>
      <c r="F456" s="9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7.25" customHeight="1">
      <c r="A457" s="21"/>
      <c r="B457" s="2"/>
      <c r="C457" s="2"/>
      <c r="D457" s="2"/>
      <c r="E457" s="2"/>
      <c r="F457" s="9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7.25" customHeight="1">
      <c r="A458" s="21"/>
      <c r="B458" s="2"/>
      <c r="C458" s="2"/>
      <c r="D458" s="2"/>
      <c r="E458" s="2"/>
      <c r="F458" s="9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7.25" customHeight="1">
      <c r="A459" s="21"/>
      <c r="B459" s="2"/>
      <c r="C459" s="2"/>
      <c r="D459" s="2"/>
      <c r="E459" s="2"/>
      <c r="F459" s="9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7.25" customHeight="1">
      <c r="A460" s="21"/>
      <c r="B460" s="2"/>
      <c r="C460" s="2"/>
      <c r="D460" s="2"/>
      <c r="E460" s="2"/>
      <c r="F460" s="9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7.25" customHeight="1">
      <c r="A461" s="21"/>
      <c r="B461" s="2"/>
      <c r="C461" s="2"/>
      <c r="D461" s="2"/>
      <c r="E461" s="2"/>
      <c r="F461" s="9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7.25" customHeight="1">
      <c r="A462" s="21"/>
      <c r="B462" s="2"/>
      <c r="C462" s="2"/>
      <c r="D462" s="2"/>
      <c r="E462" s="2"/>
      <c r="F462" s="9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7.25" customHeight="1">
      <c r="A463" s="21"/>
      <c r="B463" s="2"/>
      <c r="C463" s="2"/>
      <c r="D463" s="2"/>
      <c r="E463" s="2"/>
      <c r="F463" s="9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7.25" customHeight="1">
      <c r="A464" s="21"/>
      <c r="B464" s="2"/>
      <c r="C464" s="2"/>
      <c r="D464" s="2"/>
      <c r="E464" s="2"/>
      <c r="F464" s="9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7.25" customHeight="1">
      <c r="A465" s="21"/>
      <c r="B465" s="2"/>
      <c r="C465" s="2"/>
      <c r="D465" s="2"/>
      <c r="E465" s="2"/>
      <c r="F465" s="9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7.25" customHeight="1">
      <c r="A466" s="21"/>
      <c r="B466" s="2"/>
      <c r="C466" s="2"/>
      <c r="D466" s="2"/>
      <c r="E466" s="2"/>
      <c r="F466" s="9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7.25" customHeight="1">
      <c r="A467" s="21"/>
      <c r="B467" s="2"/>
      <c r="C467" s="2"/>
      <c r="D467" s="2"/>
      <c r="E467" s="2"/>
      <c r="F467" s="9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7.25" customHeight="1">
      <c r="A468" s="21"/>
      <c r="B468" s="2"/>
      <c r="C468" s="2"/>
      <c r="D468" s="2"/>
      <c r="E468" s="2"/>
      <c r="F468" s="9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7.25" customHeight="1">
      <c r="A469" s="21"/>
      <c r="B469" s="2"/>
      <c r="C469" s="2"/>
      <c r="D469" s="2"/>
      <c r="E469" s="2"/>
      <c r="F469" s="9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7.25" customHeight="1">
      <c r="A470" s="21"/>
      <c r="B470" s="2"/>
      <c r="C470" s="2"/>
      <c r="D470" s="2"/>
      <c r="E470" s="2"/>
      <c r="F470" s="9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7.25" customHeight="1">
      <c r="A471" s="21"/>
      <c r="B471" s="2"/>
      <c r="C471" s="2"/>
      <c r="D471" s="2"/>
      <c r="E471" s="2"/>
      <c r="F471" s="9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7.25" customHeight="1">
      <c r="A472" s="21"/>
      <c r="B472" s="2"/>
      <c r="C472" s="2"/>
      <c r="D472" s="2"/>
      <c r="E472" s="2"/>
      <c r="F472" s="9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7.25" customHeight="1">
      <c r="A473" s="21"/>
      <c r="B473" s="2"/>
      <c r="C473" s="2"/>
      <c r="D473" s="2"/>
      <c r="E473" s="2"/>
      <c r="F473" s="9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7.25" customHeight="1">
      <c r="A474" s="21"/>
      <c r="B474" s="2"/>
      <c r="C474" s="2"/>
      <c r="D474" s="2"/>
      <c r="E474" s="2"/>
      <c r="F474" s="9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7.25" customHeight="1">
      <c r="A475" s="21"/>
      <c r="B475" s="2"/>
      <c r="C475" s="2"/>
      <c r="D475" s="2"/>
      <c r="E475" s="2"/>
      <c r="F475" s="9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7.25" customHeight="1">
      <c r="A476" s="21"/>
      <c r="B476" s="2"/>
      <c r="C476" s="2"/>
      <c r="D476" s="2"/>
      <c r="E476" s="2"/>
      <c r="F476" s="9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7.25" customHeight="1">
      <c r="A477" s="21"/>
      <c r="B477" s="2"/>
      <c r="C477" s="2"/>
      <c r="D477" s="2"/>
      <c r="E477" s="2"/>
      <c r="F477" s="9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7.25" customHeight="1">
      <c r="A478" s="21"/>
      <c r="B478" s="2"/>
      <c r="C478" s="2"/>
      <c r="D478" s="2"/>
      <c r="E478" s="2"/>
      <c r="F478" s="9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7.25" customHeight="1">
      <c r="A479" s="21"/>
      <c r="B479" s="2"/>
      <c r="C479" s="2"/>
      <c r="D479" s="2"/>
      <c r="E479" s="2"/>
      <c r="F479" s="9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7.25" customHeight="1">
      <c r="A480" s="21"/>
      <c r="B480" s="2"/>
      <c r="C480" s="2"/>
      <c r="D480" s="2"/>
      <c r="E480" s="2"/>
      <c r="F480" s="9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7.25" customHeight="1">
      <c r="A481" s="21"/>
      <c r="B481" s="2"/>
      <c r="C481" s="2"/>
      <c r="D481" s="2"/>
      <c r="E481" s="2"/>
      <c r="F481" s="9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7.25" customHeight="1">
      <c r="A482" s="21"/>
      <c r="B482" s="2"/>
      <c r="C482" s="2"/>
      <c r="D482" s="2"/>
      <c r="E482" s="2"/>
      <c r="F482" s="9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7.25" customHeight="1">
      <c r="A483" s="21"/>
      <c r="B483" s="2"/>
      <c r="C483" s="2"/>
      <c r="D483" s="2"/>
      <c r="E483" s="2"/>
      <c r="F483" s="9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7.25" customHeight="1">
      <c r="A484" s="21"/>
      <c r="B484" s="2"/>
      <c r="C484" s="2"/>
      <c r="D484" s="2"/>
      <c r="E484" s="2"/>
      <c r="F484" s="9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7.25" customHeight="1">
      <c r="A485" s="21"/>
      <c r="B485" s="2"/>
      <c r="C485" s="2"/>
      <c r="D485" s="2"/>
      <c r="E485" s="2"/>
      <c r="F485" s="9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7.25" customHeight="1">
      <c r="A486" s="21"/>
      <c r="B486" s="2"/>
      <c r="C486" s="2"/>
      <c r="D486" s="2"/>
      <c r="E486" s="2"/>
      <c r="F486" s="9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7.25" customHeight="1">
      <c r="A487" s="21"/>
      <c r="B487" s="2"/>
      <c r="C487" s="2"/>
      <c r="D487" s="2"/>
      <c r="E487" s="2"/>
      <c r="F487" s="9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7.25" customHeight="1">
      <c r="A488" s="21"/>
      <c r="B488" s="2"/>
      <c r="C488" s="2"/>
      <c r="D488" s="2"/>
      <c r="E488" s="2"/>
      <c r="F488" s="9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7.25" customHeight="1">
      <c r="A489" s="21"/>
      <c r="B489" s="2"/>
      <c r="C489" s="2"/>
      <c r="D489" s="2"/>
      <c r="E489" s="2"/>
      <c r="F489" s="9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7.25" customHeight="1">
      <c r="A490" s="21"/>
      <c r="B490" s="2"/>
      <c r="C490" s="2"/>
      <c r="D490" s="2"/>
      <c r="E490" s="2"/>
      <c r="F490" s="9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7.25" customHeight="1">
      <c r="A491" s="21"/>
      <c r="B491" s="2"/>
      <c r="C491" s="2"/>
      <c r="D491" s="2"/>
      <c r="E491" s="2"/>
      <c r="F491" s="9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7.25" customHeight="1">
      <c r="A492" s="21"/>
      <c r="B492" s="2"/>
      <c r="C492" s="2"/>
      <c r="D492" s="2"/>
      <c r="E492" s="2"/>
      <c r="F492" s="9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7.25" customHeight="1">
      <c r="A493" s="21"/>
      <c r="B493" s="2"/>
      <c r="C493" s="2"/>
      <c r="D493" s="2"/>
      <c r="E493" s="2"/>
      <c r="F493" s="9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7.25" customHeight="1">
      <c r="A494" s="21"/>
      <c r="B494" s="2"/>
      <c r="C494" s="2"/>
      <c r="D494" s="2"/>
      <c r="E494" s="2"/>
      <c r="F494" s="9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7.25" customHeight="1">
      <c r="A495" s="21"/>
      <c r="B495" s="2"/>
      <c r="C495" s="2"/>
      <c r="D495" s="2"/>
      <c r="E495" s="2"/>
      <c r="F495" s="9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7.25" customHeight="1">
      <c r="A496" s="21"/>
      <c r="B496" s="2"/>
      <c r="C496" s="2"/>
      <c r="D496" s="2"/>
      <c r="E496" s="2"/>
      <c r="F496" s="9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7.25" customHeight="1">
      <c r="A497" s="21"/>
      <c r="B497" s="2"/>
      <c r="C497" s="2"/>
      <c r="D497" s="2"/>
      <c r="E497" s="2"/>
      <c r="F497" s="9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7.25" customHeight="1">
      <c r="A498" s="21"/>
      <c r="B498" s="2"/>
      <c r="C498" s="2"/>
      <c r="D498" s="2"/>
      <c r="E498" s="2"/>
      <c r="F498" s="9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7.25" customHeight="1">
      <c r="A499" s="21"/>
      <c r="B499" s="2"/>
      <c r="C499" s="2"/>
      <c r="D499" s="2"/>
      <c r="E499" s="2"/>
      <c r="F499" s="9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7.25" customHeight="1">
      <c r="A500" s="21"/>
      <c r="B500" s="2"/>
      <c r="C500" s="2"/>
      <c r="D500" s="2"/>
      <c r="E500" s="2"/>
      <c r="F500" s="9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7.25" customHeight="1">
      <c r="A501" s="21"/>
      <c r="B501" s="2"/>
      <c r="C501" s="2"/>
      <c r="D501" s="2"/>
      <c r="E501" s="2"/>
      <c r="F501" s="9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7.25" customHeight="1">
      <c r="A502" s="21"/>
      <c r="B502" s="2"/>
      <c r="C502" s="2"/>
      <c r="D502" s="2"/>
      <c r="E502" s="2"/>
      <c r="F502" s="9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7.25" customHeight="1">
      <c r="A503" s="21"/>
      <c r="B503" s="2"/>
      <c r="C503" s="2"/>
      <c r="D503" s="2"/>
      <c r="E503" s="2"/>
      <c r="F503" s="9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7.25" customHeight="1">
      <c r="A504" s="21"/>
      <c r="B504" s="2"/>
      <c r="C504" s="2"/>
      <c r="D504" s="2"/>
      <c r="E504" s="2"/>
      <c r="F504" s="9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7.25" customHeight="1">
      <c r="A505" s="21"/>
      <c r="B505" s="2"/>
      <c r="C505" s="2"/>
      <c r="D505" s="2"/>
      <c r="E505" s="2"/>
      <c r="F505" s="9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7.25" customHeight="1">
      <c r="A506" s="21"/>
      <c r="B506" s="2"/>
      <c r="C506" s="2"/>
      <c r="D506" s="2"/>
      <c r="E506" s="2"/>
      <c r="F506" s="9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7.25" customHeight="1">
      <c r="A507" s="21"/>
      <c r="B507" s="2"/>
      <c r="C507" s="2"/>
      <c r="D507" s="2"/>
      <c r="E507" s="2"/>
      <c r="F507" s="9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7.25" customHeight="1">
      <c r="A508" s="21"/>
      <c r="B508" s="2"/>
      <c r="C508" s="2"/>
      <c r="D508" s="2"/>
      <c r="E508" s="2"/>
      <c r="F508" s="9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7.25" customHeight="1">
      <c r="A509" s="21"/>
      <c r="B509" s="2"/>
      <c r="C509" s="2"/>
      <c r="D509" s="2"/>
      <c r="E509" s="2"/>
      <c r="F509" s="9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7.25" customHeight="1">
      <c r="A510" s="21"/>
      <c r="B510" s="2"/>
      <c r="C510" s="2"/>
      <c r="D510" s="2"/>
      <c r="E510" s="2"/>
      <c r="F510" s="9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7.25" customHeight="1">
      <c r="A511" s="21"/>
      <c r="B511" s="2"/>
      <c r="C511" s="2"/>
      <c r="D511" s="2"/>
      <c r="E511" s="2"/>
      <c r="F511" s="9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7.25" customHeight="1">
      <c r="A512" s="21"/>
      <c r="B512" s="2"/>
      <c r="C512" s="2"/>
      <c r="D512" s="2"/>
      <c r="E512" s="2"/>
      <c r="F512" s="9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7.25" customHeight="1">
      <c r="A513" s="21"/>
      <c r="B513" s="2"/>
      <c r="C513" s="2"/>
      <c r="D513" s="2"/>
      <c r="E513" s="2"/>
      <c r="F513" s="9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7.25" customHeight="1">
      <c r="A514" s="21"/>
      <c r="B514" s="2"/>
      <c r="C514" s="2"/>
      <c r="D514" s="2"/>
      <c r="E514" s="2"/>
      <c r="F514" s="9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7.25" customHeight="1">
      <c r="A515" s="21"/>
      <c r="B515" s="2"/>
      <c r="C515" s="2"/>
      <c r="D515" s="2"/>
      <c r="E515" s="2"/>
      <c r="F515" s="9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7.25" customHeight="1">
      <c r="A516" s="21"/>
      <c r="B516" s="2"/>
      <c r="C516" s="2"/>
      <c r="D516" s="2"/>
      <c r="E516" s="2"/>
      <c r="F516" s="9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7.25" customHeight="1">
      <c r="A517" s="21"/>
      <c r="B517" s="2"/>
      <c r="C517" s="2"/>
      <c r="D517" s="2"/>
      <c r="E517" s="2"/>
      <c r="F517" s="9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7.25" customHeight="1">
      <c r="A518" s="21"/>
      <c r="B518" s="2"/>
      <c r="C518" s="2"/>
      <c r="D518" s="2"/>
      <c r="E518" s="2"/>
      <c r="F518" s="9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7.25" customHeight="1">
      <c r="A519" s="21"/>
      <c r="B519" s="2"/>
      <c r="C519" s="2"/>
      <c r="D519" s="2"/>
      <c r="E519" s="2"/>
      <c r="F519" s="9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7.25" customHeight="1">
      <c r="A520" s="21"/>
      <c r="B520" s="2"/>
      <c r="C520" s="2"/>
      <c r="D520" s="2"/>
      <c r="E520" s="2"/>
      <c r="F520" s="9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7.25" customHeight="1">
      <c r="A521" s="21"/>
      <c r="B521" s="2"/>
      <c r="C521" s="2"/>
      <c r="D521" s="2"/>
      <c r="E521" s="2"/>
      <c r="F521" s="9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7.25" customHeight="1">
      <c r="A522" s="21"/>
      <c r="B522" s="2"/>
      <c r="C522" s="2"/>
      <c r="D522" s="2"/>
      <c r="E522" s="2"/>
      <c r="F522" s="9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7.25" customHeight="1">
      <c r="A523" s="21"/>
      <c r="B523" s="2"/>
      <c r="C523" s="2"/>
      <c r="D523" s="2"/>
      <c r="E523" s="2"/>
      <c r="F523" s="9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7.25" customHeight="1">
      <c r="A524" s="21"/>
      <c r="B524" s="2"/>
      <c r="C524" s="2"/>
      <c r="D524" s="2"/>
      <c r="E524" s="2"/>
      <c r="F524" s="9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7.25" customHeight="1">
      <c r="A525" s="21"/>
      <c r="B525" s="2"/>
      <c r="C525" s="2"/>
      <c r="D525" s="2"/>
      <c r="E525" s="2"/>
      <c r="F525" s="9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7.25" customHeight="1">
      <c r="A526" s="21"/>
      <c r="B526" s="2"/>
      <c r="C526" s="2"/>
      <c r="D526" s="2"/>
      <c r="E526" s="2"/>
      <c r="F526" s="9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7.25" customHeight="1">
      <c r="A527" s="21"/>
      <c r="B527" s="2"/>
      <c r="C527" s="2"/>
      <c r="D527" s="2"/>
      <c r="E527" s="2"/>
      <c r="F527" s="9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7.25" customHeight="1">
      <c r="A528" s="21"/>
      <c r="B528" s="2"/>
      <c r="C528" s="2"/>
      <c r="D528" s="2"/>
      <c r="E528" s="2"/>
      <c r="F528" s="9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7.25" customHeight="1">
      <c r="A529" s="21"/>
      <c r="B529" s="2"/>
      <c r="C529" s="2"/>
      <c r="D529" s="2"/>
      <c r="E529" s="2"/>
      <c r="F529" s="9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7.25" customHeight="1">
      <c r="A530" s="21"/>
      <c r="B530" s="2"/>
      <c r="C530" s="2"/>
      <c r="D530" s="2"/>
      <c r="E530" s="2"/>
      <c r="F530" s="9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7.25" customHeight="1">
      <c r="A531" s="21"/>
      <c r="B531" s="2"/>
      <c r="C531" s="2"/>
      <c r="D531" s="2"/>
      <c r="E531" s="2"/>
      <c r="F531" s="9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7.25" customHeight="1">
      <c r="A532" s="21"/>
      <c r="B532" s="2"/>
      <c r="C532" s="2"/>
      <c r="D532" s="2"/>
      <c r="E532" s="2"/>
      <c r="F532" s="9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7.25" customHeight="1">
      <c r="A533" s="21"/>
      <c r="B533" s="2"/>
      <c r="C533" s="2"/>
      <c r="D533" s="2"/>
      <c r="E533" s="2"/>
      <c r="F533" s="9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7.25" customHeight="1">
      <c r="A534" s="21"/>
      <c r="B534" s="2"/>
      <c r="C534" s="2"/>
      <c r="D534" s="2"/>
      <c r="E534" s="2"/>
      <c r="F534" s="9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7.25" customHeight="1">
      <c r="A535" s="21"/>
      <c r="B535" s="2"/>
      <c r="C535" s="2"/>
      <c r="D535" s="2"/>
      <c r="E535" s="2"/>
      <c r="F535" s="9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7.25" customHeight="1">
      <c r="A536" s="21"/>
      <c r="B536" s="2"/>
      <c r="C536" s="2"/>
      <c r="D536" s="2"/>
      <c r="E536" s="2"/>
      <c r="F536" s="9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7.25" customHeight="1">
      <c r="A537" s="21"/>
      <c r="B537" s="2"/>
      <c r="C537" s="2"/>
      <c r="D537" s="2"/>
      <c r="E537" s="2"/>
      <c r="F537" s="9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7.25" customHeight="1">
      <c r="A538" s="21"/>
      <c r="B538" s="2"/>
      <c r="C538" s="2"/>
      <c r="D538" s="2"/>
      <c r="E538" s="2"/>
      <c r="F538" s="9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7.25" customHeight="1">
      <c r="A539" s="21"/>
      <c r="B539" s="2"/>
      <c r="C539" s="2"/>
      <c r="D539" s="2"/>
      <c r="E539" s="2"/>
      <c r="F539" s="9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7.25" customHeight="1">
      <c r="A540" s="21"/>
      <c r="B540" s="2"/>
      <c r="C540" s="2"/>
      <c r="D540" s="2"/>
      <c r="E540" s="2"/>
      <c r="F540" s="9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7.25" customHeight="1">
      <c r="A541" s="21"/>
      <c r="B541" s="2"/>
      <c r="C541" s="2"/>
      <c r="D541" s="2"/>
      <c r="E541" s="2"/>
      <c r="F541" s="9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7.25" customHeight="1">
      <c r="A542" s="21"/>
      <c r="B542" s="2"/>
      <c r="C542" s="2"/>
      <c r="D542" s="2"/>
      <c r="E542" s="2"/>
      <c r="F542" s="9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7.25" customHeight="1">
      <c r="A543" s="21"/>
      <c r="B543" s="2"/>
      <c r="C543" s="2"/>
      <c r="D543" s="2"/>
      <c r="E543" s="2"/>
      <c r="F543" s="9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7.25" customHeight="1">
      <c r="A544" s="21"/>
      <c r="B544" s="2"/>
      <c r="C544" s="2"/>
      <c r="D544" s="2"/>
      <c r="E544" s="2"/>
      <c r="F544" s="9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7.25" customHeight="1">
      <c r="A545" s="21"/>
      <c r="B545" s="2"/>
      <c r="C545" s="2"/>
      <c r="D545" s="2"/>
      <c r="E545" s="2"/>
      <c r="F545" s="9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7.25" customHeight="1">
      <c r="A546" s="21"/>
      <c r="B546" s="2"/>
      <c r="C546" s="2"/>
      <c r="D546" s="2"/>
      <c r="E546" s="2"/>
      <c r="F546" s="9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7.25" customHeight="1">
      <c r="A547" s="21"/>
      <c r="B547" s="2"/>
      <c r="C547" s="2"/>
      <c r="D547" s="2"/>
      <c r="E547" s="2"/>
      <c r="F547" s="9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7.25" customHeight="1">
      <c r="A548" s="21"/>
      <c r="B548" s="2"/>
      <c r="C548" s="2"/>
      <c r="D548" s="2"/>
      <c r="E548" s="2"/>
      <c r="F548" s="9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7.25" customHeight="1">
      <c r="A549" s="21"/>
      <c r="B549" s="2"/>
      <c r="C549" s="2"/>
      <c r="D549" s="2"/>
      <c r="E549" s="2"/>
      <c r="F549" s="9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7.25" customHeight="1">
      <c r="A550" s="21"/>
      <c r="B550" s="2"/>
      <c r="C550" s="2"/>
      <c r="D550" s="2"/>
      <c r="E550" s="2"/>
      <c r="F550" s="9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7.25" customHeight="1">
      <c r="A551" s="21"/>
      <c r="B551" s="2"/>
      <c r="C551" s="2"/>
      <c r="D551" s="2"/>
      <c r="E551" s="2"/>
      <c r="F551" s="9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7.25" customHeight="1">
      <c r="A552" s="21"/>
      <c r="B552" s="2"/>
      <c r="C552" s="2"/>
      <c r="D552" s="2"/>
      <c r="E552" s="2"/>
      <c r="F552" s="9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7.25" customHeight="1">
      <c r="A553" s="21"/>
      <c r="B553" s="2"/>
      <c r="C553" s="2"/>
      <c r="D553" s="2"/>
      <c r="E553" s="2"/>
      <c r="F553" s="9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7.25" customHeight="1">
      <c r="A554" s="21"/>
      <c r="B554" s="2"/>
      <c r="C554" s="2"/>
      <c r="D554" s="2"/>
      <c r="E554" s="2"/>
      <c r="F554" s="9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7.25" customHeight="1">
      <c r="A555" s="21"/>
      <c r="B555" s="2"/>
      <c r="C555" s="2"/>
      <c r="D555" s="2"/>
      <c r="E555" s="2"/>
      <c r="F555" s="9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7.25" customHeight="1">
      <c r="A556" s="21"/>
      <c r="B556" s="2"/>
      <c r="C556" s="2"/>
      <c r="D556" s="2"/>
      <c r="E556" s="2"/>
      <c r="F556" s="9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7.25" customHeight="1">
      <c r="A557" s="21"/>
      <c r="B557" s="2"/>
      <c r="C557" s="2"/>
      <c r="D557" s="2"/>
      <c r="E557" s="2"/>
      <c r="F557" s="9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7.25" customHeight="1">
      <c r="A558" s="21"/>
      <c r="B558" s="2"/>
      <c r="C558" s="2"/>
      <c r="D558" s="2"/>
      <c r="E558" s="2"/>
      <c r="F558" s="9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7.25" customHeight="1">
      <c r="A559" s="21"/>
      <c r="B559" s="2"/>
      <c r="C559" s="2"/>
      <c r="D559" s="2"/>
      <c r="E559" s="2"/>
      <c r="F559" s="9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7.25" customHeight="1">
      <c r="A560" s="21"/>
      <c r="B560" s="2"/>
      <c r="C560" s="2"/>
      <c r="D560" s="2"/>
      <c r="E560" s="2"/>
      <c r="F560" s="9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7.25" customHeight="1">
      <c r="A561" s="21"/>
      <c r="B561" s="2"/>
      <c r="C561" s="2"/>
      <c r="D561" s="2"/>
      <c r="E561" s="2"/>
      <c r="F561" s="9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7.25" customHeight="1">
      <c r="A562" s="21"/>
      <c r="B562" s="2"/>
      <c r="C562" s="2"/>
      <c r="D562" s="2"/>
      <c r="E562" s="2"/>
      <c r="F562" s="9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7.25" customHeight="1">
      <c r="A563" s="21"/>
      <c r="B563" s="2"/>
      <c r="C563" s="2"/>
      <c r="D563" s="2"/>
      <c r="E563" s="2"/>
      <c r="F563" s="9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7.25" customHeight="1">
      <c r="A564" s="21"/>
      <c r="B564" s="2"/>
      <c r="C564" s="2"/>
      <c r="D564" s="2"/>
      <c r="E564" s="2"/>
      <c r="F564" s="9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7.25" customHeight="1">
      <c r="A565" s="21"/>
      <c r="B565" s="2"/>
      <c r="C565" s="2"/>
      <c r="D565" s="2"/>
      <c r="E565" s="2"/>
      <c r="F565" s="9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7.25" customHeight="1">
      <c r="A566" s="21"/>
      <c r="B566" s="2"/>
      <c r="C566" s="2"/>
      <c r="D566" s="2"/>
      <c r="E566" s="2"/>
      <c r="F566" s="9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7.25" customHeight="1">
      <c r="A567" s="21"/>
      <c r="B567" s="2"/>
      <c r="C567" s="2"/>
      <c r="D567" s="2"/>
      <c r="E567" s="2"/>
      <c r="F567" s="9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7.25" customHeight="1">
      <c r="A568" s="21"/>
      <c r="B568" s="2"/>
      <c r="C568" s="2"/>
      <c r="D568" s="2"/>
      <c r="E568" s="2"/>
      <c r="F568" s="9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7.25" customHeight="1">
      <c r="A569" s="21"/>
      <c r="B569" s="2"/>
      <c r="C569" s="2"/>
      <c r="D569" s="2"/>
      <c r="E569" s="2"/>
      <c r="F569" s="9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7.25" customHeight="1">
      <c r="A570" s="21"/>
      <c r="B570" s="2"/>
      <c r="C570" s="2"/>
      <c r="D570" s="2"/>
      <c r="E570" s="2"/>
      <c r="F570" s="9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7.25" customHeight="1">
      <c r="A571" s="21"/>
      <c r="B571" s="2"/>
      <c r="C571" s="2"/>
      <c r="D571" s="2"/>
      <c r="E571" s="2"/>
      <c r="F571" s="9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7.25" customHeight="1">
      <c r="A572" s="21"/>
      <c r="B572" s="2"/>
      <c r="C572" s="2"/>
      <c r="D572" s="2"/>
      <c r="E572" s="2"/>
      <c r="F572" s="9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7.25" customHeight="1">
      <c r="A573" s="21"/>
      <c r="B573" s="2"/>
      <c r="C573" s="2"/>
      <c r="D573" s="2"/>
      <c r="E573" s="2"/>
      <c r="F573" s="9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7.25" customHeight="1">
      <c r="A574" s="21"/>
      <c r="B574" s="2"/>
      <c r="C574" s="2"/>
      <c r="D574" s="2"/>
      <c r="E574" s="2"/>
      <c r="F574" s="9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7.25" customHeight="1">
      <c r="A575" s="21"/>
      <c r="B575" s="2"/>
      <c r="C575" s="2"/>
      <c r="D575" s="2"/>
      <c r="E575" s="2"/>
      <c r="F575" s="9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7.25" customHeight="1">
      <c r="A576" s="21"/>
      <c r="B576" s="2"/>
      <c r="C576" s="2"/>
      <c r="D576" s="2"/>
      <c r="E576" s="2"/>
      <c r="F576" s="9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7.25" customHeight="1">
      <c r="A577" s="21"/>
      <c r="B577" s="2"/>
      <c r="C577" s="2"/>
      <c r="D577" s="2"/>
      <c r="E577" s="2"/>
      <c r="F577" s="9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7.25" customHeight="1">
      <c r="A578" s="21"/>
      <c r="B578" s="2"/>
      <c r="C578" s="2"/>
      <c r="D578" s="2"/>
      <c r="E578" s="2"/>
      <c r="F578" s="9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7.25" customHeight="1">
      <c r="A579" s="21"/>
      <c r="B579" s="2"/>
      <c r="C579" s="2"/>
      <c r="D579" s="2"/>
      <c r="E579" s="2"/>
      <c r="F579" s="9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7.25" customHeight="1">
      <c r="A580" s="21"/>
      <c r="B580" s="2"/>
      <c r="C580" s="2"/>
      <c r="D580" s="2"/>
      <c r="E580" s="2"/>
      <c r="F580" s="9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7.25" customHeight="1">
      <c r="A581" s="21"/>
      <c r="B581" s="2"/>
      <c r="C581" s="2"/>
      <c r="D581" s="2"/>
      <c r="E581" s="2"/>
      <c r="F581" s="9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7.25" customHeight="1">
      <c r="A582" s="21"/>
      <c r="B582" s="2"/>
      <c r="C582" s="2"/>
      <c r="D582" s="2"/>
      <c r="E582" s="2"/>
      <c r="F582" s="9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7.25" customHeight="1">
      <c r="A583" s="21"/>
      <c r="B583" s="2"/>
      <c r="C583" s="2"/>
      <c r="D583" s="2"/>
      <c r="E583" s="2"/>
      <c r="F583" s="9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7.25" customHeight="1">
      <c r="A584" s="21"/>
      <c r="B584" s="2"/>
      <c r="C584" s="2"/>
      <c r="D584" s="2"/>
      <c r="E584" s="2"/>
      <c r="F584" s="9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7.25" customHeight="1">
      <c r="A585" s="21"/>
      <c r="B585" s="2"/>
      <c r="C585" s="2"/>
      <c r="D585" s="2"/>
      <c r="E585" s="2"/>
      <c r="F585" s="9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7.25" customHeight="1">
      <c r="A586" s="21"/>
      <c r="B586" s="2"/>
      <c r="C586" s="2"/>
      <c r="D586" s="2"/>
      <c r="E586" s="2"/>
      <c r="F586" s="9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7.25" customHeight="1">
      <c r="A587" s="21"/>
      <c r="B587" s="2"/>
      <c r="C587" s="2"/>
      <c r="D587" s="2"/>
      <c r="E587" s="2"/>
      <c r="F587" s="9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7.25" customHeight="1">
      <c r="A588" s="21"/>
      <c r="B588" s="2"/>
      <c r="C588" s="2"/>
      <c r="D588" s="2"/>
      <c r="E588" s="2"/>
      <c r="F588" s="9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7.25" customHeight="1">
      <c r="A589" s="21"/>
      <c r="B589" s="2"/>
      <c r="C589" s="2"/>
      <c r="D589" s="2"/>
      <c r="E589" s="2"/>
      <c r="F589" s="9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7.25" customHeight="1">
      <c r="A590" s="21"/>
      <c r="B590" s="2"/>
      <c r="C590" s="2"/>
      <c r="D590" s="2"/>
      <c r="E590" s="2"/>
      <c r="F590" s="9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7.25" customHeight="1">
      <c r="A591" s="21"/>
      <c r="B591" s="2"/>
      <c r="C591" s="2"/>
      <c r="D591" s="2"/>
      <c r="E591" s="2"/>
      <c r="F591" s="9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7.25" customHeight="1">
      <c r="A592" s="21"/>
      <c r="B592" s="2"/>
      <c r="C592" s="2"/>
      <c r="D592" s="2"/>
      <c r="E592" s="2"/>
      <c r="F592" s="9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7.25" customHeight="1">
      <c r="A593" s="21"/>
      <c r="B593" s="2"/>
      <c r="C593" s="2"/>
      <c r="D593" s="2"/>
      <c r="E593" s="2"/>
      <c r="F593" s="9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7.25" customHeight="1">
      <c r="A594" s="21"/>
      <c r="B594" s="2"/>
      <c r="C594" s="2"/>
      <c r="D594" s="2"/>
      <c r="E594" s="2"/>
      <c r="F594" s="9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7.25" customHeight="1">
      <c r="A595" s="21"/>
      <c r="B595" s="2"/>
      <c r="C595" s="2"/>
      <c r="D595" s="2"/>
      <c r="E595" s="2"/>
      <c r="F595" s="9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7.25" customHeight="1">
      <c r="A596" s="21"/>
      <c r="B596" s="2"/>
      <c r="C596" s="2"/>
      <c r="D596" s="2"/>
      <c r="E596" s="2"/>
      <c r="F596" s="9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7.25" customHeight="1">
      <c r="A597" s="21"/>
      <c r="B597" s="2"/>
      <c r="C597" s="2"/>
      <c r="D597" s="2"/>
      <c r="E597" s="2"/>
      <c r="F597" s="9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7.25" customHeight="1">
      <c r="A598" s="21"/>
      <c r="B598" s="2"/>
      <c r="C598" s="2"/>
      <c r="D598" s="2"/>
      <c r="E598" s="2"/>
      <c r="F598" s="9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7.25" customHeight="1">
      <c r="A599" s="21"/>
      <c r="B599" s="2"/>
      <c r="C599" s="2"/>
      <c r="D599" s="2"/>
      <c r="E599" s="2"/>
      <c r="F599" s="9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7.25" customHeight="1">
      <c r="A600" s="21"/>
      <c r="B600" s="2"/>
      <c r="C600" s="2"/>
      <c r="D600" s="2"/>
      <c r="E600" s="2"/>
      <c r="F600" s="9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7.25" customHeight="1">
      <c r="A601" s="21"/>
      <c r="B601" s="2"/>
      <c r="C601" s="2"/>
      <c r="D601" s="2"/>
      <c r="E601" s="2"/>
      <c r="F601" s="9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7.25" customHeight="1">
      <c r="A602" s="21"/>
      <c r="B602" s="2"/>
      <c r="C602" s="2"/>
      <c r="D602" s="2"/>
      <c r="E602" s="2"/>
      <c r="F602" s="9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7.25" customHeight="1">
      <c r="A603" s="21"/>
      <c r="B603" s="2"/>
      <c r="C603" s="2"/>
      <c r="D603" s="2"/>
      <c r="E603" s="2"/>
      <c r="F603" s="9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7.25" customHeight="1">
      <c r="A604" s="21"/>
      <c r="B604" s="2"/>
      <c r="C604" s="2"/>
      <c r="D604" s="2"/>
      <c r="E604" s="2"/>
      <c r="F604" s="9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7.25" customHeight="1">
      <c r="A605" s="21"/>
      <c r="B605" s="2"/>
      <c r="C605" s="2"/>
      <c r="D605" s="2"/>
      <c r="E605" s="2"/>
      <c r="F605" s="9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7.25" customHeight="1">
      <c r="A606" s="21"/>
      <c r="B606" s="2"/>
      <c r="C606" s="2"/>
      <c r="D606" s="2"/>
      <c r="E606" s="2"/>
      <c r="F606" s="9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7.25" customHeight="1">
      <c r="A607" s="21"/>
      <c r="B607" s="2"/>
      <c r="C607" s="2"/>
      <c r="D607" s="2"/>
      <c r="E607" s="2"/>
      <c r="F607" s="9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7.25" customHeight="1">
      <c r="A608" s="21"/>
      <c r="B608" s="2"/>
      <c r="C608" s="2"/>
      <c r="D608" s="2"/>
      <c r="E608" s="2"/>
      <c r="F608" s="9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7.25" customHeight="1">
      <c r="A609" s="21"/>
      <c r="B609" s="2"/>
      <c r="C609" s="2"/>
      <c r="D609" s="2"/>
      <c r="E609" s="2"/>
      <c r="F609" s="9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7.25" customHeight="1">
      <c r="A610" s="21"/>
      <c r="B610" s="2"/>
      <c r="C610" s="2"/>
      <c r="D610" s="2"/>
      <c r="E610" s="2"/>
      <c r="F610" s="9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7.25" customHeight="1">
      <c r="A611" s="21"/>
      <c r="B611" s="2"/>
      <c r="C611" s="2"/>
      <c r="D611" s="2"/>
      <c r="E611" s="2"/>
      <c r="F611" s="9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7.25" customHeight="1">
      <c r="A612" s="21"/>
      <c r="B612" s="2"/>
      <c r="C612" s="2"/>
      <c r="D612" s="2"/>
      <c r="E612" s="2"/>
      <c r="F612" s="9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7.25" customHeight="1">
      <c r="A613" s="21"/>
      <c r="B613" s="2"/>
      <c r="C613" s="2"/>
      <c r="D613" s="2"/>
      <c r="E613" s="2"/>
      <c r="F613" s="9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7.25" customHeight="1">
      <c r="A614" s="21"/>
      <c r="B614" s="2"/>
      <c r="C614" s="2"/>
      <c r="D614" s="2"/>
      <c r="E614" s="2"/>
      <c r="F614" s="9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7.25" customHeight="1">
      <c r="A615" s="21"/>
      <c r="B615" s="2"/>
      <c r="C615" s="2"/>
      <c r="D615" s="2"/>
      <c r="E615" s="2"/>
      <c r="F615" s="9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7.25" customHeight="1">
      <c r="A616" s="21"/>
      <c r="B616" s="2"/>
      <c r="C616" s="2"/>
      <c r="D616" s="2"/>
      <c r="E616" s="2"/>
      <c r="F616" s="9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7.25" customHeight="1">
      <c r="A617" s="21"/>
      <c r="B617" s="2"/>
      <c r="C617" s="2"/>
      <c r="D617" s="2"/>
      <c r="E617" s="2"/>
      <c r="F617" s="9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7.25" customHeight="1">
      <c r="A618" s="21"/>
      <c r="B618" s="2"/>
      <c r="C618" s="2"/>
      <c r="D618" s="2"/>
      <c r="E618" s="2"/>
      <c r="F618" s="9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7.25" customHeight="1">
      <c r="A619" s="21"/>
      <c r="B619" s="2"/>
      <c r="C619" s="2"/>
      <c r="D619" s="2"/>
      <c r="E619" s="2"/>
      <c r="F619" s="9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7.25" customHeight="1">
      <c r="A620" s="21"/>
      <c r="B620" s="2"/>
      <c r="C620" s="2"/>
      <c r="D620" s="2"/>
      <c r="E620" s="2"/>
      <c r="F620" s="9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7.25" customHeight="1">
      <c r="A621" s="21"/>
      <c r="B621" s="2"/>
      <c r="C621" s="2"/>
      <c r="D621" s="2"/>
      <c r="E621" s="2"/>
      <c r="F621" s="9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7.25" customHeight="1">
      <c r="A622" s="21"/>
      <c r="B622" s="2"/>
      <c r="C622" s="2"/>
      <c r="D622" s="2"/>
      <c r="E622" s="2"/>
      <c r="F622" s="9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7.25" customHeight="1">
      <c r="A623" s="21"/>
      <c r="B623" s="2"/>
      <c r="C623" s="2"/>
      <c r="D623" s="2"/>
      <c r="E623" s="2"/>
      <c r="F623" s="9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7.25" customHeight="1">
      <c r="A624" s="21"/>
      <c r="B624" s="2"/>
      <c r="C624" s="2"/>
      <c r="D624" s="2"/>
      <c r="E624" s="2"/>
      <c r="F624" s="9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7.25" customHeight="1">
      <c r="A625" s="21"/>
      <c r="B625" s="2"/>
      <c r="C625" s="2"/>
      <c r="D625" s="2"/>
      <c r="E625" s="2"/>
      <c r="F625" s="9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7.25" customHeight="1">
      <c r="A626" s="21"/>
      <c r="B626" s="2"/>
      <c r="C626" s="2"/>
      <c r="D626" s="2"/>
      <c r="E626" s="2"/>
      <c r="F626" s="9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7.25" customHeight="1">
      <c r="A627" s="21"/>
      <c r="B627" s="2"/>
      <c r="C627" s="2"/>
      <c r="D627" s="2"/>
      <c r="E627" s="2"/>
      <c r="F627" s="9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7.25" customHeight="1">
      <c r="A628" s="21"/>
      <c r="B628" s="2"/>
      <c r="C628" s="2"/>
      <c r="D628" s="2"/>
      <c r="E628" s="2"/>
      <c r="F628" s="9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7.25" customHeight="1">
      <c r="A629" s="21"/>
      <c r="B629" s="2"/>
      <c r="C629" s="2"/>
      <c r="D629" s="2"/>
      <c r="E629" s="2"/>
      <c r="F629" s="9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7.25" customHeight="1">
      <c r="A630" s="21"/>
      <c r="B630" s="2"/>
      <c r="C630" s="2"/>
      <c r="D630" s="2"/>
      <c r="E630" s="2"/>
      <c r="F630" s="9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7.25" customHeight="1">
      <c r="A631" s="21"/>
      <c r="B631" s="2"/>
      <c r="C631" s="2"/>
      <c r="D631" s="2"/>
      <c r="E631" s="2"/>
      <c r="F631" s="9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7.25" customHeight="1">
      <c r="A632" s="21"/>
      <c r="B632" s="2"/>
      <c r="C632" s="2"/>
      <c r="D632" s="2"/>
      <c r="E632" s="2"/>
      <c r="F632" s="9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7.25" customHeight="1">
      <c r="A633" s="21"/>
      <c r="B633" s="2"/>
      <c r="C633" s="2"/>
      <c r="D633" s="2"/>
      <c r="E633" s="2"/>
      <c r="F633" s="9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7.25" customHeight="1">
      <c r="A634" s="21"/>
      <c r="B634" s="2"/>
      <c r="C634" s="2"/>
      <c r="D634" s="2"/>
      <c r="E634" s="2"/>
      <c r="F634" s="9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7.25" customHeight="1">
      <c r="A635" s="21"/>
      <c r="B635" s="2"/>
      <c r="C635" s="2"/>
      <c r="D635" s="2"/>
      <c r="E635" s="2"/>
      <c r="F635" s="9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7.25" customHeight="1">
      <c r="A636" s="21"/>
      <c r="B636" s="2"/>
      <c r="C636" s="2"/>
      <c r="D636" s="2"/>
      <c r="E636" s="2"/>
      <c r="F636" s="9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7.25" customHeight="1">
      <c r="A637" s="21"/>
      <c r="B637" s="2"/>
      <c r="C637" s="2"/>
      <c r="D637" s="2"/>
      <c r="E637" s="2"/>
      <c r="F637" s="9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7.25" customHeight="1">
      <c r="A638" s="21"/>
      <c r="B638" s="2"/>
      <c r="C638" s="2"/>
      <c r="D638" s="2"/>
      <c r="E638" s="2"/>
      <c r="F638" s="9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7.25" customHeight="1">
      <c r="A639" s="21"/>
      <c r="B639" s="2"/>
      <c r="C639" s="2"/>
      <c r="D639" s="2"/>
      <c r="E639" s="2"/>
      <c r="F639" s="9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7.25" customHeight="1">
      <c r="A640" s="21"/>
      <c r="B640" s="2"/>
      <c r="C640" s="2"/>
      <c r="D640" s="2"/>
      <c r="E640" s="2"/>
      <c r="F640" s="9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7.25" customHeight="1">
      <c r="A641" s="21"/>
      <c r="B641" s="2"/>
      <c r="C641" s="2"/>
      <c r="D641" s="2"/>
      <c r="E641" s="2"/>
      <c r="F641" s="9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7.25" customHeight="1">
      <c r="A642" s="21"/>
      <c r="B642" s="2"/>
      <c r="C642" s="2"/>
      <c r="D642" s="2"/>
      <c r="E642" s="2"/>
      <c r="F642" s="9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7.25" customHeight="1">
      <c r="A643" s="21"/>
      <c r="B643" s="2"/>
      <c r="C643" s="2"/>
      <c r="D643" s="2"/>
      <c r="E643" s="2"/>
      <c r="F643" s="9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7.25" customHeight="1">
      <c r="A644" s="21"/>
      <c r="B644" s="2"/>
      <c r="C644" s="2"/>
      <c r="D644" s="2"/>
      <c r="E644" s="2"/>
      <c r="F644" s="9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7.25" customHeight="1">
      <c r="A645" s="21"/>
      <c r="B645" s="2"/>
      <c r="C645" s="2"/>
      <c r="D645" s="2"/>
      <c r="E645" s="2"/>
      <c r="F645" s="9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7.25" customHeight="1">
      <c r="A646" s="21"/>
      <c r="B646" s="2"/>
      <c r="C646" s="2"/>
      <c r="D646" s="2"/>
      <c r="E646" s="2"/>
      <c r="F646" s="9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7.25" customHeight="1">
      <c r="A647" s="21"/>
      <c r="B647" s="2"/>
      <c r="C647" s="2"/>
      <c r="D647" s="2"/>
      <c r="E647" s="2"/>
      <c r="F647" s="9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7.25" customHeight="1">
      <c r="A648" s="21"/>
      <c r="B648" s="2"/>
      <c r="C648" s="2"/>
      <c r="D648" s="2"/>
      <c r="E648" s="2"/>
      <c r="F648" s="9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7.25" customHeight="1">
      <c r="A649" s="21"/>
      <c r="B649" s="2"/>
      <c r="C649" s="2"/>
      <c r="D649" s="2"/>
      <c r="E649" s="2"/>
      <c r="F649" s="9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7.25" customHeight="1">
      <c r="A650" s="21"/>
      <c r="B650" s="2"/>
      <c r="C650" s="2"/>
      <c r="D650" s="2"/>
      <c r="E650" s="2"/>
      <c r="F650" s="9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7.25" customHeight="1">
      <c r="A651" s="21"/>
      <c r="B651" s="2"/>
      <c r="C651" s="2"/>
      <c r="D651" s="2"/>
      <c r="E651" s="2"/>
      <c r="F651" s="9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7.25" customHeight="1">
      <c r="A652" s="21"/>
      <c r="B652" s="2"/>
      <c r="C652" s="2"/>
      <c r="D652" s="2"/>
      <c r="E652" s="2"/>
      <c r="F652" s="9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7.25" customHeight="1">
      <c r="A653" s="21"/>
      <c r="B653" s="2"/>
      <c r="C653" s="2"/>
      <c r="D653" s="2"/>
      <c r="E653" s="2"/>
      <c r="F653" s="9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7.25" customHeight="1">
      <c r="A654" s="21"/>
      <c r="B654" s="2"/>
      <c r="C654" s="2"/>
      <c r="D654" s="2"/>
      <c r="E654" s="2"/>
      <c r="F654" s="9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7.25" customHeight="1">
      <c r="A655" s="21"/>
      <c r="B655" s="2"/>
      <c r="C655" s="2"/>
      <c r="D655" s="2"/>
      <c r="E655" s="2"/>
      <c r="F655" s="9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7.25" customHeight="1">
      <c r="A656" s="21"/>
      <c r="B656" s="2"/>
      <c r="C656" s="2"/>
      <c r="D656" s="2"/>
      <c r="E656" s="2"/>
      <c r="F656" s="9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7.25" customHeight="1">
      <c r="A657" s="21"/>
      <c r="B657" s="2"/>
      <c r="C657" s="2"/>
      <c r="D657" s="2"/>
      <c r="E657" s="2"/>
      <c r="F657" s="9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7.25" customHeight="1">
      <c r="A658" s="21"/>
      <c r="B658" s="2"/>
      <c r="C658" s="2"/>
      <c r="D658" s="2"/>
      <c r="E658" s="2"/>
      <c r="F658" s="9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7.25" customHeight="1">
      <c r="A659" s="21"/>
      <c r="B659" s="2"/>
      <c r="C659" s="2"/>
      <c r="D659" s="2"/>
      <c r="E659" s="2"/>
      <c r="F659" s="9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7.25" customHeight="1">
      <c r="A660" s="21"/>
      <c r="B660" s="2"/>
      <c r="C660" s="2"/>
      <c r="D660" s="2"/>
      <c r="E660" s="2"/>
      <c r="F660" s="9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7.25" customHeight="1">
      <c r="A661" s="21"/>
      <c r="B661" s="2"/>
      <c r="C661" s="2"/>
      <c r="D661" s="2"/>
      <c r="E661" s="2"/>
      <c r="F661" s="9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7.25" customHeight="1">
      <c r="A662" s="21"/>
      <c r="B662" s="2"/>
      <c r="C662" s="2"/>
      <c r="D662" s="2"/>
      <c r="E662" s="2"/>
      <c r="F662" s="9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7.25" customHeight="1">
      <c r="A663" s="21"/>
      <c r="B663" s="2"/>
      <c r="C663" s="2"/>
      <c r="D663" s="2"/>
      <c r="E663" s="2"/>
      <c r="F663" s="9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7.25" customHeight="1">
      <c r="A664" s="21"/>
      <c r="B664" s="2"/>
      <c r="C664" s="2"/>
      <c r="D664" s="2"/>
      <c r="E664" s="2"/>
      <c r="F664" s="9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7.25" customHeight="1">
      <c r="A665" s="21"/>
      <c r="B665" s="2"/>
      <c r="C665" s="2"/>
      <c r="D665" s="2"/>
      <c r="E665" s="2"/>
      <c r="F665" s="9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7.25" customHeight="1">
      <c r="A666" s="21"/>
      <c r="B666" s="2"/>
      <c r="C666" s="2"/>
      <c r="D666" s="2"/>
      <c r="E666" s="2"/>
      <c r="F666" s="9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7.25" customHeight="1">
      <c r="A667" s="21"/>
      <c r="B667" s="2"/>
      <c r="C667" s="2"/>
      <c r="D667" s="2"/>
      <c r="E667" s="2"/>
      <c r="F667" s="9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7.25" customHeight="1">
      <c r="A668" s="21"/>
      <c r="B668" s="2"/>
      <c r="C668" s="2"/>
      <c r="D668" s="2"/>
      <c r="E668" s="2"/>
      <c r="F668" s="9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7.25" customHeight="1">
      <c r="A669" s="21"/>
      <c r="B669" s="2"/>
      <c r="C669" s="2"/>
      <c r="D669" s="2"/>
      <c r="E669" s="2"/>
      <c r="F669" s="9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7.25" customHeight="1">
      <c r="A670" s="21"/>
      <c r="B670" s="2"/>
      <c r="C670" s="2"/>
      <c r="D670" s="2"/>
      <c r="E670" s="2"/>
      <c r="F670" s="9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7.25" customHeight="1">
      <c r="A671" s="21"/>
      <c r="B671" s="2"/>
      <c r="C671" s="2"/>
      <c r="D671" s="2"/>
      <c r="E671" s="2"/>
      <c r="F671" s="9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7.25" customHeight="1">
      <c r="A672" s="21"/>
      <c r="B672" s="2"/>
      <c r="C672" s="2"/>
      <c r="D672" s="2"/>
      <c r="E672" s="2"/>
      <c r="F672" s="9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7.25" customHeight="1">
      <c r="A673" s="21"/>
      <c r="B673" s="2"/>
      <c r="C673" s="2"/>
      <c r="D673" s="2"/>
      <c r="E673" s="2"/>
      <c r="F673" s="9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7.25" customHeight="1">
      <c r="A674" s="21"/>
      <c r="B674" s="2"/>
      <c r="C674" s="2"/>
      <c r="D674" s="2"/>
      <c r="E674" s="2"/>
      <c r="F674" s="9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7.25" customHeight="1">
      <c r="A675" s="21"/>
      <c r="B675" s="2"/>
      <c r="C675" s="2"/>
      <c r="D675" s="2"/>
      <c r="E675" s="2"/>
      <c r="F675" s="9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7.25" customHeight="1">
      <c r="A676" s="21"/>
      <c r="B676" s="2"/>
      <c r="C676" s="2"/>
      <c r="D676" s="2"/>
      <c r="E676" s="2"/>
      <c r="F676" s="9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7.25" customHeight="1">
      <c r="A677" s="21"/>
      <c r="B677" s="2"/>
      <c r="C677" s="2"/>
      <c r="D677" s="2"/>
      <c r="E677" s="2"/>
      <c r="F677" s="9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7.25" customHeight="1">
      <c r="A678" s="21"/>
      <c r="B678" s="2"/>
      <c r="C678" s="2"/>
      <c r="D678" s="2"/>
      <c r="E678" s="2"/>
      <c r="F678" s="9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7.25" customHeight="1">
      <c r="A679" s="21"/>
      <c r="B679" s="2"/>
      <c r="C679" s="2"/>
      <c r="D679" s="2"/>
      <c r="E679" s="2"/>
      <c r="F679" s="9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7.25" customHeight="1">
      <c r="A680" s="21"/>
      <c r="B680" s="2"/>
      <c r="C680" s="2"/>
      <c r="D680" s="2"/>
      <c r="E680" s="2"/>
      <c r="F680" s="9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7.25" customHeight="1">
      <c r="A681" s="21"/>
      <c r="B681" s="2"/>
      <c r="C681" s="2"/>
      <c r="D681" s="2"/>
      <c r="E681" s="2"/>
      <c r="F681" s="9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7.25" customHeight="1">
      <c r="A682" s="21"/>
      <c r="B682" s="2"/>
      <c r="C682" s="2"/>
      <c r="D682" s="2"/>
      <c r="E682" s="2"/>
      <c r="F682" s="9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7.25" customHeight="1">
      <c r="A683" s="21"/>
      <c r="B683" s="2"/>
      <c r="C683" s="2"/>
      <c r="D683" s="2"/>
      <c r="E683" s="2"/>
      <c r="F683" s="9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7.25" customHeight="1">
      <c r="A684" s="21"/>
      <c r="B684" s="2"/>
      <c r="C684" s="2"/>
      <c r="D684" s="2"/>
      <c r="E684" s="2"/>
      <c r="F684" s="9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7.25" customHeight="1">
      <c r="A685" s="21"/>
      <c r="B685" s="2"/>
      <c r="C685" s="2"/>
      <c r="D685" s="2"/>
      <c r="E685" s="2"/>
      <c r="F685" s="9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7.25" customHeight="1">
      <c r="A686" s="21"/>
      <c r="B686" s="2"/>
      <c r="C686" s="2"/>
      <c r="D686" s="2"/>
      <c r="E686" s="2"/>
      <c r="F686" s="9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7.25" customHeight="1">
      <c r="A687" s="21"/>
      <c r="B687" s="2"/>
      <c r="C687" s="2"/>
      <c r="D687" s="2"/>
      <c r="E687" s="2"/>
      <c r="F687" s="9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7.25" customHeight="1">
      <c r="A688" s="21"/>
      <c r="B688" s="2"/>
      <c r="C688" s="2"/>
      <c r="D688" s="2"/>
      <c r="E688" s="2"/>
      <c r="F688" s="9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7.25" customHeight="1">
      <c r="A689" s="21"/>
      <c r="B689" s="2"/>
      <c r="C689" s="2"/>
      <c r="D689" s="2"/>
      <c r="E689" s="2"/>
      <c r="F689" s="9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7.25" customHeight="1">
      <c r="A690" s="21"/>
      <c r="B690" s="2"/>
      <c r="C690" s="2"/>
      <c r="D690" s="2"/>
      <c r="E690" s="2"/>
      <c r="F690" s="9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7.25" customHeight="1">
      <c r="A691" s="21"/>
      <c r="B691" s="2"/>
      <c r="C691" s="2"/>
      <c r="D691" s="2"/>
      <c r="E691" s="2"/>
      <c r="F691" s="9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7.25" customHeight="1">
      <c r="A692" s="21"/>
      <c r="B692" s="2"/>
      <c r="C692" s="2"/>
      <c r="D692" s="2"/>
      <c r="E692" s="2"/>
      <c r="F692" s="9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7.25" customHeight="1">
      <c r="A693" s="21"/>
      <c r="B693" s="2"/>
      <c r="C693" s="2"/>
      <c r="D693" s="2"/>
      <c r="E693" s="2"/>
      <c r="F693" s="9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7.25" customHeight="1">
      <c r="A694" s="21"/>
      <c r="B694" s="2"/>
      <c r="C694" s="2"/>
      <c r="D694" s="2"/>
      <c r="E694" s="2"/>
      <c r="F694" s="9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7.25" customHeight="1">
      <c r="A695" s="21"/>
      <c r="B695" s="2"/>
      <c r="C695" s="2"/>
      <c r="D695" s="2"/>
      <c r="E695" s="2"/>
      <c r="F695" s="9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7.25" customHeight="1">
      <c r="A696" s="21"/>
      <c r="B696" s="2"/>
      <c r="C696" s="2"/>
      <c r="D696" s="2"/>
      <c r="E696" s="2"/>
      <c r="F696" s="9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7.25" customHeight="1">
      <c r="A697" s="21"/>
      <c r="B697" s="2"/>
      <c r="C697" s="2"/>
      <c r="D697" s="2"/>
      <c r="E697" s="2"/>
      <c r="F697" s="9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7.25" customHeight="1">
      <c r="A698" s="21"/>
      <c r="B698" s="2"/>
      <c r="C698" s="2"/>
      <c r="D698" s="2"/>
      <c r="E698" s="2"/>
      <c r="F698" s="9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7.25" customHeight="1">
      <c r="A699" s="21"/>
      <c r="B699" s="2"/>
      <c r="C699" s="2"/>
      <c r="D699" s="2"/>
      <c r="E699" s="2"/>
      <c r="F699" s="9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7.25" customHeight="1">
      <c r="A700" s="21"/>
      <c r="B700" s="2"/>
      <c r="C700" s="2"/>
      <c r="D700" s="2"/>
      <c r="E700" s="2"/>
      <c r="F700" s="9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7.25" customHeight="1">
      <c r="A701" s="21"/>
      <c r="B701" s="2"/>
      <c r="C701" s="2"/>
      <c r="D701" s="2"/>
      <c r="E701" s="2"/>
      <c r="F701" s="9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7.25" customHeight="1">
      <c r="A702" s="21"/>
      <c r="B702" s="2"/>
      <c r="C702" s="2"/>
      <c r="D702" s="2"/>
      <c r="E702" s="2"/>
      <c r="F702" s="9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7.25" customHeight="1">
      <c r="A703" s="21"/>
      <c r="B703" s="2"/>
      <c r="C703" s="2"/>
      <c r="D703" s="2"/>
      <c r="E703" s="2"/>
      <c r="F703" s="9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7.25" customHeight="1">
      <c r="A704" s="21"/>
      <c r="B704" s="2"/>
      <c r="C704" s="2"/>
      <c r="D704" s="2"/>
      <c r="E704" s="2"/>
      <c r="F704" s="9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7.25" customHeight="1">
      <c r="A705" s="21"/>
      <c r="B705" s="2"/>
      <c r="C705" s="2"/>
      <c r="D705" s="2"/>
      <c r="E705" s="2"/>
      <c r="F705" s="9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7.25" customHeight="1">
      <c r="A706" s="21"/>
      <c r="B706" s="2"/>
      <c r="C706" s="2"/>
      <c r="D706" s="2"/>
      <c r="E706" s="2"/>
      <c r="F706" s="9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7.25" customHeight="1">
      <c r="A707" s="21"/>
      <c r="B707" s="2"/>
      <c r="C707" s="2"/>
      <c r="D707" s="2"/>
      <c r="E707" s="2"/>
      <c r="F707" s="9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7.25" customHeight="1">
      <c r="A708" s="21"/>
      <c r="B708" s="2"/>
      <c r="C708" s="2"/>
      <c r="D708" s="2"/>
      <c r="E708" s="2"/>
      <c r="F708" s="9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7.25" customHeight="1">
      <c r="A709" s="21"/>
      <c r="B709" s="2"/>
      <c r="C709" s="2"/>
      <c r="D709" s="2"/>
      <c r="E709" s="2"/>
      <c r="F709" s="9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7.25" customHeight="1">
      <c r="A710" s="21"/>
      <c r="B710" s="2"/>
      <c r="C710" s="2"/>
      <c r="D710" s="2"/>
      <c r="E710" s="2"/>
      <c r="F710" s="9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7.25" customHeight="1">
      <c r="A711" s="21"/>
      <c r="B711" s="2"/>
      <c r="C711" s="2"/>
      <c r="D711" s="2"/>
      <c r="E711" s="2"/>
      <c r="F711" s="9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7.25" customHeight="1">
      <c r="A712" s="21"/>
      <c r="B712" s="2"/>
      <c r="C712" s="2"/>
      <c r="D712" s="2"/>
      <c r="E712" s="2"/>
      <c r="F712" s="9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7.25" customHeight="1">
      <c r="A713" s="21"/>
      <c r="B713" s="2"/>
      <c r="C713" s="2"/>
      <c r="D713" s="2"/>
      <c r="E713" s="2"/>
      <c r="F713" s="9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7.25" customHeight="1">
      <c r="A714" s="21"/>
      <c r="B714" s="2"/>
      <c r="C714" s="2"/>
      <c r="D714" s="2"/>
      <c r="E714" s="2"/>
      <c r="F714" s="9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7.25" customHeight="1">
      <c r="A715" s="21"/>
      <c r="B715" s="2"/>
      <c r="C715" s="2"/>
      <c r="D715" s="2"/>
      <c r="E715" s="2"/>
      <c r="F715" s="9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7.25" customHeight="1">
      <c r="A716" s="21"/>
      <c r="B716" s="2"/>
      <c r="C716" s="2"/>
      <c r="D716" s="2"/>
      <c r="E716" s="2"/>
      <c r="F716" s="9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7.25" customHeight="1">
      <c r="A717" s="21"/>
      <c r="B717" s="2"/>
      <c r="C717" s="2"/>
      <c r="D717" s="2"/>
      <c r="E717" s="2"/>
      <c r="F717" s="9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7.25" customHeight="1">
      <c r="A718" s="21"/>
      <c r="B718" s="2"/>
      <c r="C718" s="2"/>
      <c r="D718" s="2"/>
      <c r="E718" s="2"/>
      <c r="F718" s="9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7.25" customHeight="1">
      <c r="A719" s="21"/>
      <c r="B719" s="2"/>
      <c r="C719" s="2"/>
      <c r="D719" s="2"/>
      <c r="E719" s="2"/>
      <c r="F719" s="9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7.25" customHeight="1">
      <c r="A720" s="21"/>
      <c r="B720" s="2"/>
      <c r="C720" s="2"/>
      <c r="D720" s="2"/>
      <c r="E720" s="2"/>
      <c r="F720" s="9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7.25" customHeight="1">
      <c r="A721" s="21"/>
      <c r="B721" s="2"/>
      <c r="C721" s="2"/>
      <c r="D721" s="2"/>
      <c r="E721" s="2"/>
      <c r="F721" s="9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7.25" customHeight="1">
      <c r="A722" s="21"/>
      <c r="B722" s="2"/>
      <c r="C722" s="2"/>
      <c r="D722" s="2"/>
      <c r="E722" s="2"/>
      <c r="F722" s="9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7.25" customHeight="1">
      <c r="A723" s="21"/>
      <c r="B723" s="2"/>
      <c r="C723" s="2"/>
      <c r="D723" s="2"/>
      <c r="E723" s="2"/>
      <c r="F723" s="9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7.25" customHeight="1">
      <c r="A724" s="21"/>
      <c r="B724" s="2"/>
      <c r="C724" s="2"/>
      <c r="D724" s="2"/>
      <c r="E724" s="2"/>
      <c r="F724" s="9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7.25" customHeight="1">
      <c r="A725" s="21"/>
      <c r="B725" s="2"/>
      <c r="C725" s="2"/>
      <c r="D725" s="2"/>
      <c r="E725" s="2"/>
      <c r="F725" s="9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7.25" customHeight="1">
      <c r="A726" s="21"/>
      <c r="B726" s="2"/>
      <c r="C726" s="2"/>
      <c r="D726" s="2"/>
      <c r="E726" s="2"/>
      <c r="F726" s="9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7.25" customHeight="1">
      <c r="A727" s="21"/>
      <c r="B727" s="2"/>
      <c r="C727" s="2"/>
      <c r="D727" s="2"/>
      <c r="E727" s="2"/>
      <c r="F727" s="9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7.25" customHeight="1">
      <c r="A728" s="21"/>
      <c r="B728" s="2"/>
      <c r="C728" s="2"/>
      <c r="D728" s="2"/>
      <c r="E728" s="2"/>
      <c r="F728" s="9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7.25" customHeight="1">
      <c r="A729" s="21"/>
      <c r="B729" s="2"/>
      <c r="C729" s="2"/>
      <c r="D729" s="2"/>
      <c r="E729" s="2"/>
      <c r="F729" s="9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7.25" customHeight="1">
      <c r="A730" s="21"/>
      <c r="B730" s="2"/>
      <c r="C730" s="2"/>
      <c r="D730" s="2"/>
      <c r="E730" s="2"/>
      <c r="F730" s="9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7.25" customHeight="1">
      <c r="A731" s="21"/>
      <c r="B731" s="2"/>
      <c r="C731" s="2"/>
      <c r="D731" s="2"/>
      <c r="E731" s="2"/>
      <c r="F731" s="9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7.25" customHeight="1">
      <c r="A732" s="21"/>
      <c r="B732" s="2"/>
      <c r="C732" s="2"/>
      <c r="D732" s="2"/>
      <c r="E732" s="2"/>
      <c r="F732" s="9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7.25" customHeight="1">
      <c r="A733" s="21"/>
      <c r="B733" s="2"/>
      <c r="C733" s="2"/>
      <c r="D733" s="2"/>
      <c r="E733" s="2"/>
      <c r="F733" s="9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7.25" customHeight="1">
      <c r="A734" s="21"/>
      <c r="B734" s="2"/>
      <c r="C734" s="2"/>
      <c r="D734" s="2"/>
      <c r="E734" s="2"/>
      <c r="F734" s="9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7.25" customHeight="1">
      <c r="A735" s="21"/>
      <c r="B735" s="2"/>
      <c r="C735" s="2"/>
      <c r="D735" s="2"/>
      <c r="E735" s="2"/>
      <c r="F735" s="9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7.25" customHeight="1">
      <c r="A736" s="21"/>
      <c r="B736" s="2"/>
      <c r="C736" s="2"/>
      <c r="D736" s="2"/>
      <c r="E736" s="2"/>
      <c r="F736" s="9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7.25" customHeight="1">
      <c r="A737" s="21"/>
      <c r="B737" s="2"/>
      <c r="C737" s="2"/>
      <c r="D737" s="2"/>
      <c r="E737" s="2"/>
      <c r="F737" s="9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7.25" customHeight="1">
      <c r="A738" s="21"/>
      <c r="B738" s="2"/>
      <c r="C738" s="2"/>
      <c r="D738" s="2"/>
      <c r="E738" s="2"/>
      <c r="F738" s="9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7.25" customHeight="1">
      <c r="A739" s="21"/>
      <c r="B739" s="2"/>
      <c r="C739" s="2"/>
      <c r="D739" s="2"/>
      <c r="E739" s="2"/>
      <c r="F739" s="9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7.25" customHeight="1">
      <c r="A740" s="21"/>
      <c r="B740" s="2"/>
      <c r="C740" s="2"/>
      <c r="D740" s="2"/>
      <c r="E740" s="2"/>
      <c r="F740" s="9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7.25" customHeight="1">
      <c r="A741" s="21"/>
      <c r="B741" s="2"/>
      <c r="C741" s="2"/>
      <c r="D741" s="2"/>
      <c r="E741" s="2"/>
      <c r="F741" s="9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7.25" customHeight="1">
      <c r="A742" s="21"/>
      <c r="B742" s="2"/>
      <c r="C742" s="2"/>
      <c r="D742" s="2"/>
      <c r="E742" s="2"/>
      <c r="F742" s="9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7.25" customHeight="1">
      <c r="A743" s="21"/>
      <c r="B743" s="2"/>
      <c r="C743" s="2"/>
      <c r="D743" s="2"/>
      <c r="E743" s="2"/>
      <c r="F743" s="9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7.25" customHeight="1">
      <c r="A744" s="21"/>
      <c r="B744" s="2"/>
      <c r="C744" s="2"/>
      <c r="D744" s="2"/>
      <c r="E744" s="2"/>
      <c r="F744" s="9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7.25" customHeight="1">
      <c r="A745" s="21"/>
      <c r="B745" s="2"/>
      <c r="C745" s="2"/>
      <c r="D745" s="2"/>
      <c r="E745" s="2"/>
      <c r="F745" s="9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7.25" customHeight="1">
      <c r="A746" s="21"/>
      <c r="B746" s="2"/>
      <c r="C746" s="2"/>
      <c r="D746" s="2"/>
      <c r="E746" s="2"/>
      <c r="F746" s="9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7.25" customHeight="1">
      <c r="A747" s="21"/>
      <c r="B747" s="2"/>
      <c r="C747" s="2"/>
      <c r="D747" s="2"/>
      <c r="E747" s="2"/>
      <c r="F747" s="9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7.25" customHeight="1">
      <c r="A748" s="21"/>
      <c r="B748" s="2"/>
      <c r="C748" s="2"/>
      <c r="D748" s="2"/>
      <c r="E748" s="2"/>
      <c r="F748" s="9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7.25" customHeight="1">
      <c r="A749" s="21"/>
      <c r="B749" s="2"/>
      <c r="C749" s="2"/>
      <c r="D749" s="2"/>
      <c r="E749" s="2"/>
      <c r="F749" s="9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7.25" customHeight="1">
      <c r="A750" s="21"/>
      <c r="B750" s="2"/>
      <c r="C750" s="2"/>
      <c r="D750" s="2"/>
      <c r="E750" s="2"/>
      <c r="F750" s="9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7.25" customHeight="1">
      <c r="A751" s="21"/>
      <c r="B751" s="2"/>
      <c r="C751" s="2"/>
      <c r="D751" s="2"/>
      <c r="E751" s="2"/>
      <c r="F751" s="9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7.25" customHeight="1">
      <c r="A752" s="21"/>
      <c r="B752" s="2"/>
      <c r="C752" s="2"/>
      <c r="D752" s="2"/>
      <c r="E752" s="2"/>
      <c r="F752" s="9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7.25" customHeight="1">
      <c r="A753" s="21"/>
      <c r="B753" s="2"/>
      <c r="C753" s="2"/>
      <c r="D753" s="2"/>
      <c r="E753" s="2"/>
      <c r="F753" s="9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7.25" customHeight="1">
      <c r="A754" s="21"/>
      <c r="B754" s="2"/>
      <c r="C754" s="2"/>
      <c r="D754" s="2"/>
      <c r="E754" s="2"/>
      <c r="F754" s="9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7.25" customHeight="1">
      <c r="A755" s="21"/>
      <c r="B755" s="2"/>
      <c r="C755" s="2"/>
      <c r="D755" s="2"/>
      <c r="E755" s="2"/>
      <c r="F755" s="9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7.25" customHeight="1">
      <c r="A756" s="21"/>
      <c r="B756" s="2"/>
      <c r="C756" s="2"/>
      <c r="D756" s="2"/>
      <c r="E756" s="2"/>
      <c r="F756" s="9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7.25" customHeight="1">
      <c r="A757" s="21"/>
      <c r="B757" s="2"/>
      <c r="C757" s="2"/>
      <c r="D757" s="2"/>
      <c r="E757" s="2"/>
      <c r="F757" s="9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7.25" customHeight="1">
      <c r="A758" s="21"/>
      <c r="B758" s="2"/>
      <c r="C758" s="2"/>
      <c r="D758" s="2"/>
      <c r="E758" s="2"/>
      <c r="F758" s="9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7.25" customHeight="1">
      <c r="A759" s="21"/>
      <c r="B759" s="2"/>
      <c r="C759" s="2"/>
      <c r="D759" s="2"/>
      <c r="E759" s="2"/>
      <c r="F759" s="9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7.25" customHeight="1">
      <c r="A760" s="21"/>
      <c r="B760" s="2"/>
      <c r="C760" s="2"/>
      <c r="D760" s="2"/>
      <c r="E760" s="2"/>
      <c r="F760" s="9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7.25" customHeight="1">
      <c r="A761" s="21"/>
      <c r="B761" s="2"/>
      <c r="C761" s="2"/>
      <c r="D761" s="2"/>
      <c r="E761" s="2"/>
      <c r="F761" s="9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7.25" customHeight="1">
      <c r="A762" s="21"/>
      <c r="B762" s="2"/>
      <c r="C762" s="2"/>
      <c r="D762" s="2"/>
      <c r="E762" s="2"/>
      <c r="F762" s="9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7.25" customHeight="1">
      <c r="A763" s="21"/>
      <c r="B763" s="2"/>
      <c r="C763" s="2"/>
      <c r="D763" s="2"/>
      <c r="E763" s="2"/>
      <c r="F763" s="9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7.25" customHeight="1">
      <c r="A764" s="21"/>
      <c r="B764" s="2"/>
      <c r="C764" s="2"/>
      <c r="D764" s="2"/>
      <c r="E764" s="2"/>
      <c r="F764" s="9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7.25" customHeight="1">
      <c r="A765" s="21"/>
      <c r="B765" s="2"/>
      <c r="C765" s="2"/>
      <c r="D765" s="2"/>
      <c r="E765" s="2"/>
      <c r="F765" s="9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7.25" customHeight="1">
      <c r="A766" s="21"/>
      <c r="B766" s="2"/>
      <c r="C766" s="2"/>
      <c r="D766" s="2"/>
      <c r="E766" s="2"/>
      <c r="F766" s="9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7.25" customHeight="1">
      <c r="A767" s="21"/>
      <c r="B767" s="2"/>
      <c r="C767" s="2"/>
      <c r="D767" s="2"/>
      <c r="E767" s="2"/>
      <c r="F767" s="9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7.25" customHeight="1">
      <c r="A768" s="21"/>
      <c r="B768" s="2"/>
      <c r="C768" s="2"/>
      <c r="D768" s="2"/>
      <c r="E768" s="2"/>
      <c r="F768" s="9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7.25" customHeight="1">
      <c r="A769" s="21"/>
      <c r="B769" s="2"/>
      <c r="C769" s="2"/>
      <c r="D769" s="2"/>
      <c r="E769" s="2"/>
      <c r="F769" s="9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7.25" customHeight="1">
      <c r="A770" s="21"/>
      <c r="B770" s="2"/>
      <c r="C770" s="2"/>
      <c r="D770" s="2"/>
      <c r="E770" s="2"/>
      <c r="F770" s="9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7.25" customHeight="1">
      <c r="A771" s="21"/>
      <c r="B771" s="2"/>
      <c r="C771" s="2"/>
      <c r="D771" s="2"/>
      <c r="E771" s="2"/>
      <c r="F771" s="9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7.25" customHeight="1">
      <c r="A772" s="21"/>
      <c r="B772" s="2"/>
      <c r="C772" s="2"/>
      <c r="D772" s="2"/>
      <c r="E772" s="2"/>
      <c r="F772" s="9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7.25" customHeight="1">
      <c r="A773" s="21"/>
      <c r="B773" s="2"/>
      <c r="C773" s="2"/>
      <c r="D773" s="2"/>
      <c r="E773" s="2"/>
      <c r="F773" s="9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7.25" customHeight="1">
      <c r="A774" s="21"/>
      <c r="B774" s="2"/>
      <c r="C774" s="2"/>
      <c r="D774" s="2"/>
      <c r="E774" s="2"/>
      <c r="F774" s="9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7.25" customHeight="1">
      <c r="A775" s="21"/>
      <c r="B775" s="2"/>
      <c r="C775" s="2"/>
      <c r="D775" s="2"/>
      <c r="E775" s="2"/>
      <c r="F775" s="9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7.25" customHeight="1">
      <c r="A776" s="21"/>
      <c r="B776" s="2"/>
      <c r="C776" s="2"/>
      <c r="D776" s="2"/>
      <c r="E776" s="2"/>
      <c r="F776" s="9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7.25" customHeight="1">
      <c r="A777" s="21"/>
      <c r="B777" s="2"/>
      <c r="C777" s="2"/>
      <c r="D777" s="2"/>
      <c r="E777" s="2"/>
      <c r="F777" s="9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7.25" customHeight="1">
      <c r="A778" s="21"/>
      <c r="B778" s="2"/>
      <c r="C778" s="2"/>
      <c r="D778" s="2"/>
      <c r="E778" s="2"/>
      <c r="F778" s="9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7.25" customHeight="1">
      <c r="A779" s="21"/>
      <c r="B779" s="2"/>
      <c r="C779" s="2"/>
      <c r="D779" s="2"/>
      <c r="E779" s="2"/>
      <c r="F779" s="9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7.25" customHeight="1">
      <c r="A780" s="21"/>
      <c r="B780" s="2"/>
      <c r="C780" s="2"/>
      <c r="D780" s="2"/>
      <c r="E780" s="2"/>
      <c r="F780" s="9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7.25" customHeight="1">
      <c r="A781" s="21"/>
      <c r="B781" s="2"/>
      <c r="C781" s="2"/>
      <c r="D781" s="2"/>
      <c r="E781" s="2"/>
      <c r="F781" s="9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7.25" customHeight="1">
      <c r="A782" s="21"/>
      <c r="B782" s="2"/>
      <c r="C782" s="2"/>
      <c r="D782" s="2"/>
      <c r="E782" s="2"/>
      <c r="F782" s="9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7.25" customHeight="1">
      <c r="A783" s="21"/>
      <c r="B783" s="2"/>
      <c r="C783" s="2"/>
      <c r="D783" s="2"/>
      <c r="E783" s="2"/>
      <c r="F783" s="9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7.25" customHeight="1">
      <c r="A784" s="21"/>
      <c r="B784" s="2"/>
      <c r="C784" s="2"/>
      <c r="D784" s="2"/>
      <c r="E784" s="2"/>
      <c r="F784" s="9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7.25" customHeight="1">
      <c r="A785" s="21"/>
      <c r="B785" s="2"/>
      <c r="C785" s="2"/>
      <c r="D785" s="2"/>
      <c r="E785" s="2"/>
      <c r="F785" s="9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7.25" customHeight="1">
      <c r="A786" s="21"/>
      <c r="B786" s="2"/>
      <c r="C786" s="2"/>
      <c r="D786" s="2"/>
      <c r="E786" s="2"/>
      <c r="F786" s="9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7.25" customHeight="1">
      <c r="A787" s="21"/>
      <c r="B787" s="2"/>
      <c r="C787" s="2"/>
      <c r="D787" s="2"/>
      <c r="E787" s="2"/>
      <c r="F787" s="9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7.25" customHeight="1">
      <c r="A788" s="21"/>
      <c r="B788" s="2"/>
      <c r="C788" s="2"/>
      <c r="D788" s="2"/>
      <c r="E788" s="2"/>
      <c r="F788" s="9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7.25" customHeight="1">
      <c r="A789" s="21"/>
      <c r="B789" s="2"/>
      <c r="C789" s="2"/>
      <c r="D789" s="2"/>
      <c r="E789" s="2"/>
      <c r="F789" s="9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7.25" customHeight="1">
      <c r="A790" s="21"/>
      <c r="B790" s="2"/>
      <c r="C790" s="2"/>
      <c r="D790" s="2"/>
      <c r="E790" s="2"/>
      <c r="F790" s="9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7.25" customHeight="1">
      <c r="A791" s="21"/>
      <c r="B791" s="2"/>
      <c r="C791" s="2"/>
      <c r="D791" s="2"/>
      <c r="E791" s="2"/>
      <c r="F791" s="9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7.25" customHeight="1">
      <c r="A792" s="21"/>
      <c r="B792" s="2"/>
      <c r="C792" s="2"/>
      <c r="D792" s="2"/>
      <c r="E792" s="2"/>
      <c r="F792" s="9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7.25" customHeight="1">
      <c r="A793" s="21"/>
      <c r="B793" s="2"/>
      <c r="C793" s="2"/>
      <c r="D793" s="2"/>
      <c r="E793" s="2"/>
      <c r="F793" s="9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7.25" customHeight="1">
      <c r="A794" s="21"/>
      <c r="B794" s="2"/>
      <c r="C794" s="2"/>
      <c r="D794" s="2"/>
      <c r="E794" s="2"/>
      <c r="F794" s="9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7.25" customHeight="1">
      <c r="A795" s="21"/>
      <c r="B795" s="2"/>
      <c r="C795" s="2"/>
      <c r="D795" s="2"/>
      <c r="E795" s="2"/>
      <c r="F795" s="9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7.25" customHeight="1">
      <c r="A796" s="21"/>
      <c r="B796" s="2"/>
      <c r="C796" s="2"/>
      <c r="D796" s="2"/>
      <c r="E796" s="2"/>
      <c r="F796" s="9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7.25" customHeight="1">
      <c r="A797" s="21"/>
      <c r="B797" s="2"/>
      <c r="C797" s="2"/>
      <c r="D797" s="2"/>
      <c r="E797" s="2"/>
      <c r="F797" s="9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7.25" customHeight="1">
      <c r="A798" s="21"/>
      <c r="B798" s="2"/>
      <c r="C798" s="2"/>
      <c r="D798" s="2"/>
      <c r="E798" s="2"/>
      <c r="F798" s="9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7.25" customHeight="1">
      <c r="A799" s="21"/>
      <c r="B799" s="2"/>
      <c r="C799" s="2"/>
      <c r="D799" s="2"/>
      <c r="E799" s="2"/>
      <c r="F799" s="9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7.25" customHeight="1">
      <c r="A800" s="21"/>
      <c r="B800" s="2"/>
      <c r="C800" s="2"/>
      <c r="D800" s="2"/>
      <c r="E800" s="2"/>
      <c r="F800" s="9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7.25" customHeight="1">
      <c r="A801" s="21"/>
      <c r="B801" s="2"/>
      <c r="C801" s="2"/>
      <c r="D801" s="2"/>
      <c r="E801" s="2"/>
      <c r="F801" s="9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7.25" customHeight="1">
      <c r="A802" s="21"/>
      <c r="B802" s="2"/>
      <c r="C802" s="2"/>
      <c r="D802" s="2"/>
      <c r="E802" s="2"/>
      <c r="F802" s="9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7.25" customHeight="1">
      <c r="A803" s="21"/>
      <c r="B803" s="2"/>
      <c r="C803" s="2"/>
      <c r="D803" s="2"/>
      <c r="E803" s="2"/>
      <c r="F803" s="9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7.25" customHeight="1">
      <c r="A804" s="21"/>
      <c r="B804" s="2"/>
      <c r="C804" s="2"/>
      <c r="D804" s="2"/>
      <c r="E804" s="2"/>
      <c r="F804" s="9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7.25" customHeight="1">
      <c r="A805" s="21"/>
      <c r="B805" s="2"/>
      <c r="C805" s="2"/>
      <c r="D805" s="2"/>
      <c r="E805" s="2"/>
      <c r="F805" s="9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7.25" customHeight="1">
      <c r="A806" s="21"/>
      <c r="B806" s="2"/>
      <c r="C806" s="2"/>
      <c r="D806" s="2"/>
      <c r="E806" s="2"/>
      <c r="F806" s="9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7.25" customHeight="1">
      <c r="A807" s="21"/>
      <c r="B807" s="2"/>
      <c r="C807" s="2"/>
      <c r="D807" s="2"/>
      <c r="E807" s="2"/>
      <c r="F807" s="9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7.25" customHeight="1">
      <c r="A808" s="21"/>
      <c r="B808" s="2"/>
      <c r="C808" s="2"/>
      <c r="D808" s="2"/>
      <c r="E808" s="2"/>
      <c r="F808" s="9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7.25" customHeight="1">
      <c r="A809" s="21"/>
      <c r="B809" s="2"/>
      <c r="C809" s="2"/>
      <c r="D809" s="2"/>
      <c r="E809" s="2"/>
      <c r="F809" s="9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7.25" customHeight="1">
      <c r="A810" s="21"/>
      <c r="B810" s="2"/>
      <c r="C810" s="2"/>
      <c r="D810" s="2"/>
      <c r="E810" s="2"/>
      <c r="F810" s="9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7.25" customHeight="1">
      <c r="A811" s="21"/>
      <c r="B811" s="2"/>
      <c r="C811" s="2"/>
      <c r="D811" s="2"/>
      <c r="E811" s="2"/>
      <c r="F811" s="9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7.25" customHeight="1">
      <c r="A812" s="21"/>
      <c r="B812" s="2"/>
      <c r="C812" s="2"/>
      <c r="D812" s="2"/>
      <c r="E812" s="2"/>
      <c r="F812" s="9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7.25" customHeight="1">
      <c r="A813" s="21"/>
      <c r="B813" s="2"/>
      <c r="C813" s="2"/>
      <c r="D813" s="2"/>
      <c r="E813" s="2"/>
      <c r="F813" s="9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7.25" customHeight="1">
      <c r="A814" s="21"/>
      <c r="B814" s="2"/>
      <c r="C814" s="2"/>
      <c r="D814" s="2"/>
      <c r="E814" s="2"/>
      <c r="F814" s="9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7.25" customHeight="1">
      <c r="A815" s="21"/>
      <c r="B815" s="2"/>
      <c r="C815" s="2"/>
      <c r="D815" s="2"/>
      <c r="E815" s="2"/>
      <c r="F815" s="9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7.25" customHeight="1">
      <c r="A816" s="21"/>
      <c r="B816" s="2"/>
      <c r="C816" s="2"/>
      <c r="D816" s="2"/>
      <c r="E816" s="2"/>
      <c r="F816" s="9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7.25" customHeight="1">
      <c r="A817" s="21"/>
      <c r="B817" s="2"/>
      <c r="C817" s="2"/>
      <c r="D817" s="2"/>
      <c r="E817" s="2"/>
      <c r="F817" s="9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7.25" customHeight="1">
      <c r="A818" s="21"/>
      <c r="B818" s="2"/>
      <c r="C818" s="2"/>
      <c r="D818" s="2"/>
      <c r="E818" s="2"/>
      <c r="F818" s="9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7.25" customHeight="1">
      <c r="A819" s="21"/>
      <c r="B819" s="2"/>
      <c r="C819" s="2"/>
      <c r="D819" s="2"/>
      <c r="E819" s="2"/>
      <c r="F819" s="9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7.25" customHeight="1">
      <c r="A820" s="21"/>
      <c r="B820" s="2"/>
      <c r="C820" s="2"/>
      <c r="D820" s="2"/>
      <c r="E820" s="2"/>
      <c r="F820" s="9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7.25" customHeight="1">
      <c r="A821" s="21"/>
      <c r="B821" s="2"/>
      <c r="C821" s="2"/>
      <c r="D821" s="2"/>
      <c r="E821" s="2"/>
      <c r="F821" s="9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7.25" customHeight="1">
      <c r="A822" s="21"/>
      <c r="B822" s="2"/>
      <c r="C822" s="2"/>
      <c r="D822" s="2"/>
      <c r="E822" s="2"/>
      <c r="F822" s="9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7.25" customHeight="1">
      <c r="A823" s="21"/>
      <c r="B823" s="2"/>
      <c r="C823" s="2"/>
      <c r="D823" s="2"/>
      <c r="E823" s="2"/>
      <c r="F823" s="9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7.25" customHeight="1">
      <c r="A824" s="21"/>
      <c r="B824" s="2"/>
      <c r="C824" s="2"/>
      <c r="D824" s="2"/>
      <c r="E824" s="2"/>
      <c r="F824" s="9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7.25" customHeight="1">
      <c r="A825" s="21"/>
      <c r="B825" s="2"/>
      <c r="C825" s="2"/>
      <c r="D825" s="2"/>
      <c r="E825" s="2"/>
      <c r="F825" s="9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7.25" customHeight="1">
      <c r="A826" s="21"/>
      <c r="B826" s="2"/>
      <c r="C826" s="2"/>
      <c r="D826" s="2"/>
      <c r="E826" s="2"/>
      <c r="F826" s="9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7.25" customHeight="1">
      <c r="A827" s="21"/>
      <c r="B827" s="2"/>
      <c r="C827" s="2"/>
      <c r="D827" s="2"/>
      <c r="E827" s="2"/>
      <c r="F827" s="9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7.25" customHeight="1">
      <c r="A828" s="21"/>
      <c r="B828" s="2"/>
      <c r="C828" s="2"/>
      <c r="D828" s="2"/>
      <c r="E828" s="2"/>
      <c r="F828" s="9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7.25" customHeight="1">
      <c r="A829" s="21"/>
      <c r="B829" s="2"/>
      <c r="C829" s="2"/>
      <c r="D829" s="2"/>
      <c r="E829" s="2"/>
      <c r="F829" s="9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7.25" customHeight="1">
      <c r="A830" s="21"/>
      <c r="B830" s="2"/>
      <c r="C830" s="2"/>
      <c r="D830" s="2"/>
      <c r="E830" s="2"/>
      <c r="F830" s="9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7.25" customHeight="1">
      <c r="A831" s="21"/>
      <c r="B831" s="2"/>
      <c r="C831" s="2"/>
      <c r="D831" s="2"/>
      <c r="E831" s="2"/>
      <c r="F831" s="9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7.25" customHeight="1">
      <c r="A832" s="21"/>
      <c r="B832" s="2"/>
      <c r="C832" s="2"/>
      <c r="D832" s="2"/>
      <c r="E832" s="2"/>
      <c r="F832" s="9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7.25" customHeight="1">
      <c r="A833" s="21"/>
      <c r="B833" s="2"/>
      <c r="C833" s="2"/>
      <c r="D833" s="2"/>
      <c r="E833" s="2"/>
      <c r="F833" s="9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7.25" customHeight="1">
      <c r="A834" s="21"/>
      <c r="B834" s="2"/>
      <c r="C834" s="2"/>
      <c r="D834" s="2"/>
      <c r="E834" s="2"/>
      <c r="F834" s="9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7.25" customHeight="1">
      <c r="A835" s="21"/>
      <c r="B835" s="2"/>
      <c r="C835" s="2"/>
      <c r="D835" s="2"/>
      <c r="E835" s="2"/>
      <c r="F835" s="9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7.25" customHeight="1">
      <c r="A836" s="21"/>
      <c r="B836" s="2"/>
      <c r="C836" s="2"/>
      <c r="D836" s="2"/>
      <c r="E836" s="2"/>
      <c r="F836" s="9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7.25" customHeight="1">
      <c r="A837" s="21"/>
      <c r="B837" s="2"/>
      <c r="C837" s="2"/>
      <c r="D837" s="2"/>
      <c r="E837" s="2"/>
      <c r="F837" s="9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7.25" customHeight="1">
      <c r="A838" s="21"/>
      <c r="B838" s="2"/>
      <c r="C838" s="2"/>
      <c r="D838" s="2"/>
      <c r="E838" s="2"/>
      <c r="F838" s="9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7.25" customHeight="1">
      <c r="A839" s="21"/>
      <c r="B839" s="2"/>
      <c r="C839" s="2"/>
      <c r="D839" s="2"/>
      <c r="E839" s="2"/>
      <c r="F839" s="9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7.25" customHeight="1">
      <c r="A840" s="21"/>
      <c r="B840" s="2"/>
      <c r="C840" s="2"/>
      <c r="D840" s="2"/>
      <c r="E840" s="2"/>
      <c r="F840" s="9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7.25" customHeight="1">
      <c r="A841" s="21"/>
      <c r="B841" s="2"/>
      <c r="C841" s="2"/>
      <c r="D841" s="2"/>
      <c r="E841" s="2"/>
      <c r="F841" s="9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7.25" customHeight="1">
      <c r="A842" s="21"/>
      <c r="B842" s="2"/>
      <c r="C842" s="2"/>
      <c r="D842" s="2"/>
      <c r="E842" s="2"/>
      <c r="F842" s="9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7.25" customHeight="1">
      <c r="A843" s="21"/>
      <c r="B843" s="2"/>
      <c r="C843" s="2"/>
      <c r="D843" s="2"/>
      <c r="E843" s="2"/>
      <c r="F843" s="9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7.25" customHeight="1">
      <c r="A844" s="21"/>
      <c r="B844" s="2"/>
      <c r="C844" s="2"/>
      <c r="D844" s="2"/>
      <c r="E844" s="2"/>
      <c r="F844" s="9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7.25" customHeight="1">
      <c r="A845" s="21"/>
      <c r="B845" s="2"/>
      <c r="C845" s="2"/>
      <c r="D845" s="2"/>
      <c r="E845" s="2"/>
      <c r="F845" s="9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7.25" customHeight="1">
      <c r="A846" s="21"/>
      <c r="B846" s="2"/>
      <c r="C846" s="2"/>
      <c r="D846" s="2"/>
      <c r="E846" s="2"/>
      <c r="F846" s="9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7.25" customHeight="1">
      <c r="A847" s="21"/>
      <c r="B847" s="2"/>
      <c r="C847" s="2"/>
      <c r="D847" s="2"/>
      <c r="E847" s="2"/>
      <c r="F847" s="9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7.25" customHeight="1">
      <c r="A848" s="21"/>
      <c r="B848" s="2"/>
      <c r="C848" s="2"/>
      <c r="D848" s="2"/>
      <c r="E848" s="2"/>
      <c r="F848" s="9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7.25" customHeight="1">
      <c r="A849" s="21"/>
      <c r="B849" s="2"/>
      <c r="C849" s="2"/>
      <c r="D849" s="2"/>
      <c r="E849" s="2"/>
      <c r="F849" s="9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7.25" customHeight="1">
      <c r="A850" s="21"/>
      <c r="B850" s="2"/>
      <c r="C850" s="2"/>
      <c r="D850" s="2"/>
      <c r="E850" s="2"/>
      <c r="F850" s="9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7.25" customHeight="1">
      <c r="A851" s="21"/>
      <c r="B851" s="2"/>
      <c r="C851" s="2"/>
      <c r="D851" s="2"/>
      <c r="E851" s="2"/>
      <c r="F851" s="9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7.25" customHeight="1">
      <c r="A852" s="21"/>
      <c r="B852" s="2"/>
      <c r="C852" s="2"/>
      <c r="D852" s="2"/>
      <c r="E852" s="2"/>
      <c r="F852" s="9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7.25" customHeight="1">
      <c r="A853" s="21"/>
      <c r="B853" s="2"/>
      <c r="C853" s="2"/>
      <c r="D853" s="2"/>
      <c r="E853" s="2"/>
      <c r="F853" s="9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7.25" customHeight="1">
      <c r="A854" s="21"/>
      <c r="B854" s="2"/>
      <c r="C854" s="2"/>
      <c r="D854" s="2"/>
      <c r="E854" s="2"/>
      <c r="F854" s="9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7.25" customHeight="1">
      <c r="A855" s="21"/>
      <c r="B855" s="2"/>
      <c r="C855" s="2"/>
      <c r="D855" s="2"/>
      <c r="E855" s="2"/>
      <c r="F855" s="9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7.25" customHeight="1">
      <c r="A856" s="21"/>
      <c r="B856" s="2"/>
      <c r="C856" s="2"/>
      <c r="D856" s="2"/>
      <c r="E856" s="2"/>
      <c r="F856" s="9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7.25" customHeight="1">
      <c r="A857" s="21"/>
      <c r="B857" s="2"/>
      <c r="C857" s="2"/>
      <c r="D857" s="2"/>
      <c r="E857" s="2"/>
      <c r="F857" s="9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7.25" customHeight="1">
      <c r="A858" s="21"/>
      <c r="B858" s="2"/>
      <c r="C858" s="2"/>
      <c r="D858" s="2"/>
      <c r="E858" s="2"/>
      <c r="F858" s="9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7.25" customHeight="1">
      <c r="A859" s="21"/>
      <c r="B859" s="2"/>
      <c r="C859" s="2"/>
      <c r="D859" s="2"/>
      <c r="E859" s="2"/>
      <c r="F859" s="9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7.25" customHeight="1">
      <c r="A860" s="21"/>
      <c r="B860" s="2"/>
      <c r="C860" s="2"/>
      <c r="D860" s="2"/>
      <c r="E860" s="2"/>
      <c r="F860" s="9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7.25" customHeight="1">
      <c r="A861" s="21"/>
      <c r="B861" s="2"/>
      <c r="C861" s="2"/>
      <c r="D861" s="2"/>
      <c r="E861" s="2"/>
      <c r="F861" s="9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7.25" customHeight="1">
      <c r="A862" s="21"/>
      <c r="B862" s="2"/>
      <c r="C862" s="2"/>
      <c r="D862" s="2"/>
      <c r="E862" s="2"/>
      <c r="F862" s="9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7.25" customHeight="1">
      <c r="A863" s="21"/>
      <c r="B863" s="2"/>
      <c r="C863" s="2"/>
      <c r="D863" s="2"/>
      <c r="E863" s="2"/>
      <c r="F863" s="9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7.25" customHeight="1">
      <c r="A864" s="21"/>
      <c r="B864" s="2"/>
      <c r="C864" s="2"/>
      <c r="D864" s="2"/>
      <c r="E864" s="2"/>
      <c r="F864" s="9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7.25" customHeight="1">
      <c r="A865" s="21"/>
      <c r="B865" s="2"/>
      <c r="C865" s="2"/>
      <c r="D865" s="2"/>
      <c r="E865" s="2"/>
      <c r="F865" s="9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7.25" customHeight="1">
      <c r="A866" s="21"/>
      <c r="B866" s="2"/>
      <c r="C866" s="2"/>
      <c r="D866" s="2"/>
      <c r="E866" s="2"/>
      <c r="F866" s="9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7.25" customHeight="1">
      <c r="A867" s="21"/>
      <c r="B867" s="2"/>
      <c r="C867" s="2"/>
      <c r="D867" s="2"/>
      <c r="E867" s="2"/>
      <c r="F867" s="9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7.25" customHeight="1">
      <c r="A868" s="21"/>
      <c r="B868" s="2"/>
      <c r="C868" s="2"/>
      <c r="D868" s="2"/>
      <c r="E868" s="2"/>
      <c r="F868" s="9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7.25" customHeight="1">
      <c r="A869" s="21"/>
      <c r="B869" s="2"/>
      <c r="C869" s="2"/>
      <c r="D869" s="2"/>
      <c r="E869" s="2"/>
      <c r="F869" s="9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7.25" customHeight="1">
      <c r="A870" s="21"/>
      <c r="B870" s="2"/>
      <c r="C870" s="2"/>
      <c r="D870" s="2"/>
      <c r="E870" s="2"/>
      <c r="F870" s="9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7.25" customHeight="1">
      <c r="A871" s="21"/>
      <c r="B871" s="2"/>
      <c r="C871" s="2"/>
      <c r="D871" s="2"/>
      <c r="E871" s="2"/>
      <c r="F871" s="9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7.25" customHeight="1">
      <c r="A872" s="21"/>
      <c r="B872" s="2"/>
      <c r="C872" s="2"/>
      <c r="D872" s="2"/>
      <c r="E872" s="2"/>
      <c r="F872" s="9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7.25" customHeight="1">
      <c r="A873" s="21"/>
      <c r="B873" s="2"/>
      <c r="C873" s="2"/>
      <c r="D873" s="2"/>
      <c r="E873" s="2"/>
      <c r="F873" s="9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7.25" customHeight="1">
      <c r="A874" s="21"/>
      <c r="B874" s="2"/>
      <c r="C874" s="2"/>
      <c r="D874" s="2"/>
      <c r="E874" s="2"/>
      <c r="F874" s="9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7.25" customHeight="1">
      <c r="A875" s="21"/>
      <c r="B875" s="2"/>
      <c r="C875" s="2"/>
      <c r="D875" s="2"/>
      <c r="E875" s="2"/>
      <c r="F875" s="9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7.25" customHeight="1">
      <c r="A876" s="21"/>
      <c r="B876" s="2"/>
      <c r="C876" s="2"/>
      <c r="D876" s="2"/>
      <c r="E876" s="2"/>
      <c r="F876" s="9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7.25" customHeight="1">
      <c r="A877" s="21"/>
      <c r="B877" s="2"/>
      <c r="C877" s="2"/>
      <c r="D877" s="2"/>
      <c r="E877" s="2"/>
      <c r="F877" s="9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7.25" customHeight="1">
      <c r="A878" s="21"/>
      <c r="B878" s="2"/>
      <c r="C878" s="2"/>
      <c r="D878" s="2"/>
      <c r="E878" s="2"/>
      <c r="F878" s="9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7.25" customHeight="1">
      <c r="A879" s="21"/>
      <c r="B879" s="2"/>
      <c r="C879" s="2"/>
      <c r="D879" s="2"/>
      <c r="E879" s="2"/>
      <c r="F879" s="9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7.25" customHeight="1">
      <c r="A880" s="21"/>
      <c r="B880" s="2"/>
      <c r="C880" s="2"/>
      <c r="D880" s="2"/>
      <c r="E880" s="2"/>
      <c r="F880" s="9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7.25" customHeight="1">
      <c r="A881" s="21"/>
      <c r="B881" s="2"/>
      <c r="C881" s="2"/>
      <c r="D881" s="2"/>
      <c r="E881" s="2"/>
      <c r="F881" s="9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7.25" customHeight="1">
      <c r="A882" s="21"/>
      <c r="B882" s="2"/>
      <c r="C882" s="2"/>
      <c r="D882" s="2"/>
      <c r="E882" s="2"/>
      <c r="F882" s="9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7.25" customHeight="1">
      <c r="A883" s="21"/>
      <c r="B883" s="2"/>
      <c r="C883" s="2"/>
      <c r="D883" s="2"/>
      <c r="E883" s="2"/>
      <c r="F883" s="9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7.25" customHeight="1">
      <c r="A884" s="21"/>
      <c r="B884" s="2"/>
      <c r="C884" s="2"/>
      <c r="D884" s="2"/>
      <c r="E884" s="2"/>
      <c r="F884" s="9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7.25" customHeight="1">
      <c r="A885" s="21"/>
      <c r="B885" s="2"/>
      <c r="C885" s="2"/>
      <c r="D885" s="2"/>
      <c r="E885" s="2"/>
      <c r="F885" s="9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7.25" customHeight="1">
      <c r="A886" s="21"/>
      <c r="B886" s="2"/>
      <c r="C886" s="2"/>
      <c r="D886" s="2"/>
      <c r="E886" s="2"/>
      <c r="F886" s="9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7.25" customHeight="1">
      <c r="A887" s="21"/>
      <c r="B887" s="2"/>
      <c r="C887" s="2"/>
      <c r="D887" s="2"/>
      <c r="E887" s="2"/>
      <c r="F887" s="9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7.25" customHeight="1">
      <c r="A888" s="21"/>
      <c r="B888" s="2"/>
      <c r="C888" s="2"/>
      <c r="D888" s="2"/>
      <c r="E888" s="2"/>
      <c r="F888" s="9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7.25" customHeight="1">
      <c r="A889" s="21"/>
      <c r="B889" s="2"/>
      <c r="C889" s="2"/>
      <c r="D889" s="2"/>
      <c r="E889" s="2"/>
      <c r="F889" s="9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7.25" customHeight="1">
      <c r="A890" s="21"/>
      <c r="B890" s="2"/>
      <c r="C890" s="2"/>
      <c r="D890" s="2"/>
      <c r="E890" s="2"/>
      <c r="F890" s="9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7.25" customHeight="1">
      <c r="A891" s="21"/>
      <c r="B891" s="2"/>
      <c r="C891" s="2"/>
      <c r="D891" s="2"/>
      <c r="E891" s="2"/>
      <c r="F891" s="9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7.25" customHeight="1">
      <c r="A892" s="21"/>
      <c r="B892" s="2"/>
      <c r="C892" s="2"/>
      <c r="D892" s="2"/>
      <c r="E892" s="2"/>
      <c r="F892" s="9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7.25" customHeight="1">
      <c r="A893" s="21"/>
      <c r="B893" s="2"/>
      <c r="C893" s="2"/>
      <c r="D893" s="2"/>
      <c r="E893" s="2"/>
      <c r="F893" s="9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7.25" customHeight="1">
      <c r="A894" s="21"/>
      <c r="B894" s="2"/>
      <c r="C894" s="2"/>
      <c r="D894" s="2"/>
      <c r="E894" s="2"/>
      <c r="F894" s="9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7.25" customHeight="1">
      <c r="A895" s="21"/>
      <c r="B895" s="2"/>
      <c r="C895" s="2"/>
      <c r="D895" s="2"/>
      <c r="E895" s="2"/>
      <c r="F895" s="9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7.25" customHeight="1">
      <c r="A896" s="21"/>
      <c r="B896" s="2"/>
      <c r="C896" s="2"/>
      <c r="D896" s="2"/>
      <c r="E896" s="2"/>
      <c r="F896" s="9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7.25" customHeight="1">
      <c r="A897" s="21"/>
      <c r="B897" s="2"/>
      <c r="C897" s="2"/>
      <c r="D897" s="2"/>
      <c r="E897" s="2"/>
      <c r="F897" s="9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7.25" customHeight="1">
      <c r="A898" s="21"/>
      <c r="B898" s="2"/>
      <c r="C898" s="2"/>
      <c r="D898" s="2"/>
      <c r="E898" s="2"/>
      <c r="F898" s="9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7.25" customHeight="1">
      <c r="A899" s="21"/>
      <c r="B899" s="2"/>
      <c r="C899" s="2"/>
      <c r="D899" s="2"/>
      <c r="E899" s="2"/>
      <c r="F899" s="9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7.25" customHeight="1">
      <c r="A900" s="21"/>
      <c r="B900" s="2"/>
      <c r="C900" s="2"/>
      <c r="D900" s="2"/>
      <c r="E900" s="2"/>
      <c r="F900" s="9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7.25" customHeight="1">
      <c r="A901" s="21"/>
      <c r="B901" s="2"/>
      <c r="C901" s="2"/>
      <c r="D901" s="2"/>
      <c r="E901" s="2"/>
      <c r="F901" s="9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7.25" customHeight="1">
      <c r="A902" s="21"/>
      <c r="B902" s="2"/>
      <c r="C902" s="2"/>
      <c r="D902" s="2"/>
      <c r="E902" s="2"/>
      <c r="F902" s="9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7.25" customHeight="1">
      <c r="A903" s="21"/>
      <c r="B903" s="2"/>
      <c r="C903" s="2"/>
      <c r="D903" s="2"/>
      <c r="E903" s="2"/>
      <c r="F903" s="9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7.25" customHeight="1">
      <c r="A904" s="21"/>
      <c r="B904" s="2"/>
      <c r="C904" s="2"/>
      <c r="D904" s="2"/>
      <c r="E904" s="2"/>
      <c r="F904" s="9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7.25" customHeight="1">
      <c r="A905" s="21"/>
      <c r="B905" s="2"/>
      <c r="C905" s="2"/>
      <c r="D905" s="2"/>
      <c r="E905" s="2"/>
      <c r="F905" s="9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7.25" customHeight="1">
      <c r="A906" s="21"/>
      <c r="B906" s="2"/>
      <c r="C906" s="2"/>
      <c r="D906" s="2"/>
      <c r="E906" s="2"/>
      <c r="F906" s="9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7.25" customHeight="1">
      <c r="A907" s="21"/>
      <c r="B907" s="2"/>
      <c r="C907" s="2"/>
      <c r="D907" s="2"/>
      <c r="E907" s="2"/>
      <c r="F907" s="9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7.25" customHeight="1">
      <c r="A908" s="21"/>
      <c r="B908" s="2"/>
      <c r="C908" s="2"/>
      <c r="D908" s="2"/>
      <c r="E908" s="2"/>
      <c r="F908" s="9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7.25" customHeight="1">
      <c r="A909" s="21"/>
      <c r="B909" s="2"/>
      <c r="C909" s="2"/>
      <c r="D909" s="2"/>
      <c r="E909" s="2"/>
      <c r="F909" s="9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7.25" customHeight="1">
      <c r="A910" s="21"/>
      <c r="B910" s="2"/>
      <c r="C910" s="2"/>
      <c r="D910" s="2"/>
      <c r="E910" s="2"/>
      <c r="F910" s="9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7.25" customHeight="1">
      <c r="A911" s="21"/>
      <c r="B911" s="2"/>
      <c r="C911" s="2"/>
      <c r="D911" s="2"/>
      <c r="E911" s="2"/>
      <c r="F911" s="9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7.25" customHeight="1">
      <c r="A912" s="21"/>
      <c r="B912" s="2"/>
      <c r="C912" s="2"/>
      <c r="D912" s="2"/>
      <c r="E912" s="2"/>
      <c r="F912" s="9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7.25" customHeight="1">
      <c r="A913" s="21"/>
      <c r="B913" s="2"/>
      <c r="C913" s="2"/>
      <c r="D913" s="2"/>
      <c r="E913" s="2"/>
      <c r="F913" s="9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7.25" customHeight="1">
      <c r="A914" s="21"/>
      <c r="B914" s="2"/>
      <c r="C914" s="2"/>
      <c r="D914" s="2"/>
      <c r="E914" s="2"/>
      <c r="F914" s="9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7.25" customHeight="1">
      <c r="A915" s="21"/>
      <c r="B915" s="2"/>
      <c r="C915" s="2"/>
      <c r="D915" s="2"/>
      <c r="E915" s="2"/>
      <c r="F915" s="9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7.25" customHeight="1">
      <c r="A916" s="21"/>
      <c r="B916" s="2"/>
      <c r="C916" s="2"/>
      <c r="D916" s="2"/>
      <c r="E916" s="2"/>
      <c r="F916" s="9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7.25" customHeight="1">
      <c r="A917" s="21"/>
      <c r="B917" s="2"/>
      <c r="C917" s="2"/>
      <c r="D917" s="2"/>
      <c r="E917" s="2"/>
      <c r="F917" s="9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7.25" customHeight="1">
      <c r="A918" s="21"/>
      <c r="B918" s="2"/>
      <c r="C918" s="2"/>
      <c r="D918" s="2"/>
      <c r="E918" s="2"/>
      <c r="F918" s="9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7.25" customHeight="1">
      <c r="A919" s="21"/>
      <c r="B919" s="2"/>
      <c r="C919" s="2"/>
      <c r="D919" s="2"/>
      <c r="E919" s="2"/>
      <c r="F919" s="9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7.25" customHeight="1">
      <c r="A920" s="21"/>
      <c r="B920" s="2"/>
      <c r="C920" s="2"/>
      <c r="D920" s="2"/>
      <c r="E920" s="2"/>
      <c r="F920" s="9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7.25" customHeight="1">
      <c r="A921" s="21"/>
      <c r="B921" s="2"/>
      <c r="C921" s="2"/>
      <c r="D921" s="2"/>
      <c r="E921" s="2"/>
      <c r="F921" s="9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7.25" customHeight="1">
      <c r="A922" s="21"/>
      <c r="B922" s="2"/>
      <c r="C922" s="2"/>
      <c r="D922" s="2"/>
      <c r="E922" s="2"/>
      <c r="F922" s="9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7.25" customHeight="1">
      <c r="A923" s="21"/>
      <c r="B923" s="2"/>
      <c r="C923" s="2"/>
      <c r="D923" s="2"/>
      <c r="E923" s="2"/>
      <c r="F923" s="9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7.25" customHeight="1">
      <c r="A924" s="21"/>
      <c r="B924" s="2"/>
      <c r="C924" s="2"/>
      <c r="D924" s="2"/>
      <c r="E924" s="2"/>
      <c r="F924" s="9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7.25" customHeight="1">
      <c r="A925" s="21"/>
      <c r="B925" s="2"/>
      <c r="C925" s="2"/>
      <c r="D925" s="2"/>
      <c r="E925" s="2"/>
      <c r="F925" s="9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7.25" customHeight="1">
      <c r="A926" s="21"/>
      <c r="B926" s="2"/>
      <c r="C926" s="2"/>
      <c r="D926" s="2"/>
      <c r="E926" s="2"/>
      <c r="F926" s="9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7.25" customHeight="1">
      <c r="A927" s="21"/>
      <c r="B927" s="2"/>
      <c r="C927" s="2"/>
      <c r="D927" s="2"/>
      <c r="E927" s="2"/>
      <c r="F927" s="9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7.25" customHeight="1">
      <c r="A928" s="21"/>
      <c r="B928" s="2"/>
      <c r="C928" s="2"/>
      <c r="D928" s="2"/>
      <c r="E928" s="2"/>
      <c r="F928" s="9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7.25" customHeight="1">
      <c r="A929" s="21"/>
      <c r="B929" s="2"/>
      <c r="C929" s="2"/>
      <c r="D929" s="2"/>
      <c r="E929" s="2"/>
      <c r="F929" s="9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7.25" customHeight="1">
      <c r="A930" s="21"/>
      <c r="B930" s="2"/>
      <c r="C930" s="2"/>
      <c r="D930" s="2"/>
      <c r="E930" s="2"/>
      <c r="F930" s="9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7.25" customHeight="1">
      <c r="A931" s="21"/>
      <c r="B931" s="2"/>
      <c r="C931" s="2"/>
      <c r="D931" s="2"/>
      <c r="E931" s="2"/>
      <c r="F931" s="9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7.25" customHeight="1">
      <c r="A932" s="21"/>
      <c r="B932" s="2"/>
      <c r="C932" s="2"/>
      <c r="D932" s="2"/>
      <c r="E932" s="2"/>
      <c r="F932" s="9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7.25" customHeight="1">
      <c r="A933" s="21"/>
      <c r="B933" s="2"/>
      <c r="C933" s="2"/>
      <c r="D933" s="2"/>
      <c r="E933" s="2"/>
      <c r="F933" s="9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7.25" customHeight="1">
      <c r="A934" s="21"/>
      <c r="B934" s="2"/>
      <c r="C934" s="2"/>
      <c r="D934" s="2"/>
      <c r="E934" s="2"/>
      <c r="F934" s="9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7.25" customHeight="1">
      <c r="A935" s="21"/>
      <c r="B935" s="2"/>
      <c r="C935" s="2"/>
      <c r="D935" s="2"/>
      <c r="E935" s="2"/>
      <c r="F935" s="9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7.25" customHeight="1">
      <c r="A936" s="21"/>
      <c r="B936" s="2"/>
      <c r="C936" s="2"/>
      <c r="D936" s="2"/>
      <c r="E936" s="2"/>
      <c r="F936" s="9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7.25" customHeight="1">
      <c r="A937" s="21"/>
      <c r="B937" s="2"/>
      <c r="C937" s="2"/>
      <c r="D937" s="2"/>
      <c r="E937" s="2"/>
      <c r="F937" s="9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7.25" customHeight="1">
      <c r="A938" s="21"/>
      <c r="B938" s="2"/>
      <c r="C938" s="2"/>
      <c r="D938" s="2"/>
      <c r="E938" s="2"/>
      <c r="F938" s="9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7.25" customHeight="1">
      <c r="A939" s="21"/>
      <c r="B939" s="2"/>
      <c r="C939" s="2"/>
      <c r="D939" s="2"/>
      <c r="E939" s="2"/>
      <c r="F939" s="9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7.25" customHeight="1">
      <c r="A940" s="21"/>
      <c r="B940" s="2"/>
      <c r="C940" s="2"/>
      <c r="D940" s="2"/>
      <c r="E940" s="2"/>
      <c r="F940" s="9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7.25" customHeight="1">
      <c r="A941" s="21"/>
      <c r="B941" s="2"/>
      <c r="C941" s="2"/>
      <c r="D941" s="2"/>
      <c r="E941" s="2"/>
      <c r="F941" s="9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7.25" customHeight="1">
      <c r="A942" s="21"/>
      <c r="B942" s="2"/>
      <c r="C942" s="2"/>
      <c r="D942" s="2"/>
      <c r="E942" s="2"/>
      <c r="F942" s="9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7.25" customHeight="1">
      <c r="A943" s="21"/>
      <c r="B943" s="2"/>
      <c r="C943" s="2"/>
      <c r="D943" s="2"/>
      <c r="E943" s="2"/>
      <c r="F943" s="9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7.25" customHeight="1">
      <c r="A944" s="21"/>
      <c r="B944" s="2"/>
      <c r="C944" s="2"/>
      <c r="D944" s="2"/>
      <c r="E944" s="2"/>
      <c r="F944" s="9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7.25" customHeight="1">
      <c r="A945" s="21"/>
      <c r="B945" s="2"/>
      <c r="C945" s="2"/>
      <c r="D945" s="2"/>
      <c r="E945" s="2"/>
      <c r="F945" s="9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7.25" customHeight="1">
      <c r="A946" s="21"/>
      <c r="B946" s="2"/>
      <c r="C946" s="2"/>
      <c r="D946" s="2"/>
      <c r="E946" s="2"/>
      <c r="F946" s="9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7.25" customHeight="1">
      <c r="A947" s="21"/>
      <c r="B947" s="2"/>
      <c r="C947" s="2"/>
      <c r="D947" s="2"/>
      <c r="E947" s="2"/>
      <c r="F947" s="9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7.25" customHeight="1">
      <c r="A948" s="21"/>
      <c r="B948" s="2"/>
      <c r="C948" s="2"/>
      <c r="D948" s="2"/>
      <c r="E948" s="2"/>
      <c r="F948" s="9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7.25" customHeight="1">
      <c r="A949" s="21"/>
      <c r="B949" s="2"/>
      <c r="C949" s="2"/>
      <c r="D949" s="2"/>
      <c r="E949" s="2"/>
      <c r="F949" s="9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7.25" customHeight="1">
      <c r="A950" s="21"/>
      <c r="B950" s="2"/>
      <c r="C950" s="2"/>
      <c r="D950" s="2"/>
      <c r="E950" s="2"/>
      <c r="F950" s="9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7.25" customHeight="1">
      <c r="A951" s="21"/>
      <c r="B951" s="2"/>
      <c r="C951" s="2"/>
      <c r="D951" s="2"/>
      <c r="E951" s="2"/>
      <c r="F951" s="9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7.25" customHeight="1">
      <c r="A952" s="21"/>
      <c r="B952" s="2"/>
      <c r="C952" s="2"/>
      <c r="D952" s="2"/>
      <c r="E952" s="2"/>
      <c r="F952" s="9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7.25" customHeight="1">
      <c r="A953" s="21"/>
      <c r="B953" s="2"/>
      <c r="C953" s="2"/>
      <c r="D953" s="2"/>
      <c r="E953" s="2"/>
      <c r="F953" s="9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7.25" customHeight="1">
      <c r="A954" s="21"/>
      <c r="B954" s="2"/>
      <c r="C954" s="2"/>
      <c r="D954" s="2"/>
      <c r="E954" s="2"/>
      <c r="F954" s="9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7.25" customHeight="1">
      <c r="A955" s="21"/>
      <c r="B955" s="2"/>
      <c r="C955" s="2"/>
      <c r="D955" s="2"/>
      <c r="E955" s="2"/>
      <c r="F955" s="9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7.25" customHeight="1">
      <c r="A956" s="21"/>
      <c r="B956" s="2"/>
      <c r="C956" s="2"/>
      <c r="D956" s="2"/>
      <c r="E956" s="2"/>
      <c r="F956" s="9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7.25" customHeight="1">
      <c r="A957" s="21"/>
      <c r="B957" s="2"/>
      <c r="C957" s="2"/>
      <c r="D957" s="2"/>
      <c r="E957" s="2"/>
      <c r="F957" s="9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7.25" customHeight="1">
      <c r="A958" s="21"/>
      <c r="B958" s="2"/>
      <c r="C958" s="2"/>
      <c r="D958" s="2"/>
      <c r="E958" s="2"/>
      <c r="F958" s="9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7.25" customHeight="1">
      <c r="A959" s="21"/>
      <c r="B959" s="2"/>
      <c r="C959" s="2"/>
      <c r="D959" s="2"/>
      <c r="E959" s="2"/>
      <c r="F959" s="9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7.25" customHeight="1">
      <c r="A960" s="21"/>
      <c r="B960" s="2"/>
      <c r="C960" s="2"/>
      <c r="D960" s="2"/>
      <c r="E960" s="2"/>
      <c r="F960" s="9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7.25" customHeight="1">
      <c r="A961" s="21"/>
      <c r="B961" s="2"/>
      <c r="C961" s="2"/>
      <c r="D961" s="2"/>
      <c r="E961" s="2"/>
      <c r="F961" s="9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7.25" customHeight="1">
      <c r="A962" s="21"/>
      <c r="B962" s="2"/>
      <c r="C962" s="2"/>
      <c r="D962" s="2"/>
      <c r="E962" s="2"/>
      <c r="F962" s="9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7.25" customHeight="1">
      <c r="A963" s="21"/>
      <c r="B963" s="2"/>
      <c r="C963" s="2"/>
      <c r="D963" s="2"/>
      <c r="E963" s="2"/>
      <c r="F963" s="9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7.25" customHeight="1">
      <c r="A964" s="21"/>
      <c r="B964" s="2"/>
      <c r="C964" s="2"/>
      <c r="D964" s="2"/>
      <c r="E964" s="2"/>
      <c r="F964" s="9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7.25" customHeight="1">
      <c r="A965" s="21"/>
      <c r="B965" s="2"/>
      <c r="C965" s="2"/>
      <c r="D965" s="2"/>
      <c r="E965" s="2"/>
      <c r="F965" s="9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7.25" customHeight="1">
      <c r="A966" s="21"/>
      <c r="B966" s="2"/>
      <c r="C966" s="2"/>
      <c r="D966" s="2"/>
      <c r="E966" s="2"/>
      <c r="F966" s="9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7.25" customHeight="1">
      <c r="A967" s="21"/>
      <c r="B967" s="2"/>
      <c r="C967" s="2"/>
      <c r="D967" s="2"/>
      <c r="E967" s="2"/>
      <c r="F967" s="9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7.25" customHeight="1">
      <c r="A968" s="21"/>
      <c r="B968" s="2"/>
      <c r="C968" s="2"/>
      <c r="D968" s="2"/>
      <c r="E968" s="2"/>
      <c r="F968" s="9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7.25" customHeight="1">
      <c r="A969" s="21"/>
      <c r="B969" s="2"/>
      <c r="C969" s="2"/>
      <c r="D969" s="2"/>
      <c r="E969" s="2"/>
      <c r="F969" s="9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7.25" customHeight="1">
      <c r="A970" s="21"/>
      <c r="B970" s="2"/>
      <c r="C970" s="2"/>
      <c r="D970" s="2"/>
      <c r="E970" s="2"/>
      <c r="F970" s="9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7.25" customHeight="1">
      <c r="A971" s="21"/>
      <c r="B971" s="2"/>
      <c r="C971" s="2"/>
      <c r="D971" s="2"/>
      <c r="E971" s="2"/>
      <c r="F971" s="9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7.25" customHeight="1">
      <c r="A972" s="21"/>
      <c r="B972" s="2"/>
      <c r="C972" s="2"/>
      <c r="D972" s="2"/>
      <c r="E972" s="2"/>
      <c r="F972" s="9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7.25" customHeight="1">
      <c r="A973" s="21"/>
      <c r="B973" s="2"/>
      <c r="C973" s="2"/>
      <c r="D973" s="2"/>
      <c r="E973" s="2"/>
      <c r="F973" s="9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7.25" customHeight="1">
      <c r="A974" s="21"/>
      <c r="B974" s="2"/>
      <c r="C974" s="2"/>
      <c r="D974" s="2"/>
      <c r="E974" s="2"/>
      <c r="F974" s="9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7.25" customHeight="1">
      <c r="A975" s="21"/>
      <c r="B975" s="2"/>
      <c r="C975" s="2"/>
      <c r="D975" s="2"/>
      <c r="E975" s="2"/>
      <c r="F975" s="9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7.25" customHeight="1">
      <c r="A976" s="21"/>
      <c r="B976" s="2"/>
      <c r="C976" s="2"/>
      <c r="D976" s="2"/>
      <c r="E976" s="2"/>
      <c r="F976" s="9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7.25" customHeight="1">
      <c r="A977" s="21"/>
      <c r="B977" s="2"/>
      <c r="C977" s="2"/>
      <c r="D977" s="2"/>
      <c r="E977" s="2"/>
      <c r="F977" s="9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7.25" customHeight="1">
      <c r="A978" s="21"/>
      <c r="B978" s="2"/>
      <c r="C978" s="2"/>
      <c r="D978" s="2"/>
      <c r="E978" s="2"/>
      <c r="F978" s="9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7.25" customHeight="1">
      <c r="A979" s="21"/>
      <c r="B979" s="2"/>
      <c r="C979" s="2"/>
      <c r="D979" s="2"/>
      <c r="E979" s="2"/>
      <c r="F979" s="9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7.25" customHeight="1">
      <c r="A980" s="21"/>
      <c r="B980" s="2"/>
      <c r="C980" s="2"/>
      <c r="D980" s="2"/>
      <c r="E980" s="2"/>
      <c r="F980" s="9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7.25" customHeight="1">
      <c r="A981" s="21"/>
      <c r="B981" s="2"/>
      <c r="C981" s="2"/>
      <c r="D981" s="2"/>
      <c r="E981" s="2"/>
      <c r="F981" s="9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7.25" customHeight="1">
      <c r="A982" s="21"/>
      <c r="B982" s="2"/>
      <c r="C982" s="2"/>
      <c r="D982" s="2"/>
      <c r="E982" s="2"/>
      <c r="F982" s="9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7.25" customHeight="1">
      <c r="A983" s="21"/>
      <c r="B983" s="2"/>
      <c r="C983" s="2"/>
      <c r="D983" s="2"/>
      <c r="E983" s="2"/>
      <c r="F983" s="9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7.25" customHeight="1">
      <c r="A984" s="21"/>
      <c r="B984" s="2"/>
      <c r="C984" s="2"/>
      <c r="D984" s="2"/>
      <c r="E984" s="2"/>
      <c r="F984" s="9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7.25" customHeight="1">
      <c r="A985" s="21"/>
      <c r="B985" s="2"/>
      <c r="C985" s="2"/>
      <c r="D985" s="2"/>
      <c r="E985" s="2"/>
      <c r="F985" s="9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7.25" customHeight="1">
      <c r="A986" s="21"/>
      <c r="B986" s="2"/>
      <c r="C986" s="2"/>
      <c r="D986" s="2"/>
      <c r="E986" s="2"/>
      <c r="F986" s="9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7.25" customHeight="1">
      <c r="A987" s="21"/>
      <c r="B987" s="2"/>
      <c r="C987" s="2"/>
      <c r="D987" s="2"/>
      <c r="E987" s="2"/>
      <c r="F987" s="9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7.25" customHeight="1">
      <c r="A988" s="21"/>
      <c r="B988" s="2"/>
      <c r="C988" s="2"/>
      <c r="D988" s="2"/>
      <c r="E988" s="2"/>
      <c r="F988" s="9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7.25" customHeight="1"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</sheetData>
  <mergeCells count="7">
    <mergeCell ref="A28:F28"/>
    <mergeCell ref="A29:F29"/>
    <mergeCell ref="A1:F1"/>
    <mergeCell ref="A3:F3"/>
    <mergeCell ref="A4:F4"/>
    <mergeCell ref="A2:F2"/>
    <mergeCell ref="A27:F27"/>
  </mergeCells>
  <pageMargins left="0.75" right="0.75" top="1" bottom="1" header="0.5" footer="0.5"/>
  <pageSetup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4"/>
  <sheetViews>
    <sheetView topLeftCell="A80" workbookViewId="0">
      <selection activeCell="O7" sqref="O7"/>
    </sheetView>
  </sheetViews>
  <sheetFormatPr baseColWidth="10" defaultColWidth="8.83203125" defaultRowHeight="13"/>
  <cols>
    <col min="1" max="1" width="42.5" customWidth="1"/>
    <col min="2" max="2" width="15.83203125" customWidth="1"/>
    <col min="3" max="3" width="14.5" customWidth="1"/>
    <col min="4" max="4" width="13.5" customWidth="1"/>
    <col min="5" max="5" width="13.83203125" customWidth="1"/>
    <col min="6" max="6" width="15.5" customWidth="1"/>
    <col min="7" max="7" width="6" customWidth="1"/>
  </cols>
  <sheetData>
    <row r="1" spans="1:11" ht="21">
      <c r="A1" s="145" t="s">
        <v>0</v>
      </c>
      <c r="B1" s="145"/>
      <c r="C1" s="145"/>
      <c r="D1" s="145"/>
      <c r="E1" s="146"/>
      <c r="F1" s="146"/>
      <c r="H1" s="151" t="s">
        <v>170</v>
      </c>
      <c r="I1" s="151"/>
      <c r="J1" s="151"/>
      <c r="K1" s="151"/>
    </row>
    <row r="2" spans="1:11" ht="14">
      <c r="A2" s="147" t="s">
        <v>1</v>
      </c>
      <c r="B2" s="148"/>
      <c r="C2" s="148"/>
      <c r="D2" s="148"/>
      <c r="E2" s="149"/>
      <c r="F2" s="150"/>
      <c r="H2" s="51"/>
      <c r="I2" s="51"/>
      <c r="J2" s="51"/>
      <c r="K2" s="51"/>
    </row>
    <row r="3" spans="1:11" ht="14">
      <c r="A3" s="141" t="s">
        <v>2</v>
      </c>
      <c r="B3" s="142"/>
      <c r="C3" s="142"/>
      <c r="D3" s="142"/>
      <c r="E3" s="143"/>
      <c r="F3" s="144"/>
      <c r="H3" s="52" t="s">
        <v>171</v>
      </c>
      <c r="I3" s="51"/>
      <c r="J3" s="51"/>
      <c r="K3" s="51"/>
    </row>
    <row r="4" spans="1:11" ht="14">
      <c r="A4" s="141" t="s">
        <v>3</v>
      </c>
      <c r="B4" s="142"/>
      <c r="C4" s="142"/>
      <c r="D4" s="142"/>
      <c r="E4" s="143"/>
      <c r="F4" s="144"/>
      <c r="H4" s="52" t="s">
        <v>172</v>
      </c>
      <c r="I4" s="51"/>
      <c r="J4" s="51"/>
      <c r="K4" s="51"/>
    </row>
    <row r="5" spans="1:11" ht="14">
      <c r="A5" s="62"/>
      <c r="B5" s="18">
        <v>2019</v>
      </c>
      <c r="C5" s="18">
        <v>2020</v>
      </c>
      <c r="D5" s="18">
        <v>2021</v>
      </c>
      <c r="E5" s="18">
        <v>2022</v>
      </c>
      <c r="F5" s="57">
        <v>2023</v>
      </c>
      <c r="H5" s="53">
        <v>2020</v>
      </c>
      <c r="I5" s="53">
        <v>2021</v>
      </c>
      <c r="J5" s="53">
        <v>2022</v>
      </c>
      <c r="K5" s="53">
        <v>2023</v>
      </c>
    </row>
    <row r="6" spans="1:11" ht="15">
      <c r="A6" s="58" t="s">
        <v>5</v>
      </c>
      <c r="B6" s="59">
        <v>5267132</v>
      </c>
      <c r="C6" s="60">
        <v>4474667</v>
      </c>
      <c r="D6" s="60">
        <v>5683466</v>
      </c>
      <c r="E6" s="60">
        <v>1300945</v>
      </c>
      <c r="F6" s="61">
        <v>5903636</v>
      </c>
      <c r="H6" s="54"/>
      <c r="I6" s="54"/>
      <c r="J6" s="54"/>
      <c r="K6" s="54"/>
    </row>
    <row r="7" spans="1:11" ht="15">
      <c r="A7" s="63" t="s">
        <v>7</v>
      </c>
      <c r="B7" s="64">
        <v>2796599</v>
      </c>
      <c r="C7" s="65">
        <v>2314572</v>
      </c>
      <c r="D7" s="65">
        <v>2821967</v>
      </c>
      <c r="E7" s="65">
        <v>695781</v>
      </c>
      <c r="F7" s="66">
        <v>3254296</v>
      </c>
      <c r="H7" s="54">
        <f>(C7-$B7)/$B7</f>
        <v>-0.17236185809978477</v>
      </c>
      <c r="I7" s="54">
        <f t="shared" ref="I7:K9" si="0">(D7-$B7)/$B7</f>
        <v>9.0710180472781399E-3</v>
      </c>
      <c r="J7" s="54">
        <f t="shared" si="0"/>
        <v>-0.7512045881443854</v>
      </c>
      <c r="K7" s="54">
        <f t="shared" si="0"/>
        <v>0.16366200517128127</v>
      </c>
    </row>
    <row r="8" spans="1:11" ht="15">
      <c r="A8" s="58" t="s">
        <v>9</v>
      </c>
      <c r="B8" s="67">
        <v>2470533</v>
      </c>
      <c r="C8" s="73">
        <v>2160095</v>
      </c>
      <c r="D8" s="73">
        <v>2861499</v>
      </c>
      <c r="E8" s="73">
        <v>605164</v>
      </c>
      <c r="F8" s="69">
        <v>2649340</v>
      </c>
      <c r="H8" s="54">
        <f>(C8-$B8)/$B8</f>
        <v>-0.12565628550600214</v>
      </c>
      <c r="I8" s="54">
        <f t="shared" si="0"/>
        <v>0.15825168091258041</v>
      </c>
      <c r="J8" s="54">
        <f t="shared" si="0"/>
        <v>-0.75504719022170519</v>
      </c>
      <c r="K8" s="54">
        <f t="shared" si="0"/>
        <v>7.2375880022650982E-2</v>
      </c>
    </row>
    <row r="9" spans="1:11" ht="15">
      <c r="A9" s="63" t="s">
        <v>11</v>
      </c>
      <c r="B9" s="67">
        <v>2233763</v>
      </c>
      <c r="C9" s="73">
        <v>2171934</v>
      </c>
      <c r="D9" s="73">
        <v>2334691</v>
      </c>
      <c r="E9" s="73">
        <v>594446</v>
      </c>
      <c r="F9" s="69">
        <v>2365529</v>
      </c>
      <c r="H9" s="54">
        <f>(C9-$B9)/$B9</f>
        <v>-2.7679301698523971E-2</v>
      </c>
      <c r="I9" s="54">
        <f t="shared" si="0"/>
        <v>4.518294913112985E-2</v>
      </c>
      <c r="J9" s="54">
        <f t="shared" si="0"/>
        <v>-0.73388134730497367</v>
      </c>
      <c r="K9" s="54">
        <f t="shared" si="0"/>
        <v>5.8988352837789866E-2</v>
      </c>
    </row>
    <row r="10" spans="1:11" ht="15">
      <c r="A10" s="58" t="s">
        <v>13</v>
      </c>
      <c r="B10" s="71" t="s">
        <v>14</v>
      </c>
      <c r="C10" s="71" t="s">
        <v>173</v>
      </c>
      <c r="D10" s="71" t="s">
        <v>174</v>
      </c>
      <c r="E10" s="71" t="s">
        <v>175</v>
      </c>
      <c r="F10" s="71" t="s">
        <v>14</v>
      </c>
      <c r="H10" s="130"/>
      <c r="I10" s="130"/>
      <c r="J10" s="130"/>
      <c r="K10" s="130"/>
    </row>
    <row r="11" spans="1:11" ht="15">
      <c r="A11" s="63" t="s">
        <v>16</v>
      </c>
      <c r="B11" s="67">
        <v>236770</v>
      </c>
      <c r="C11" s="73">
        <v>-613438</v>
      </c>
      <c r="D11" s="73">
        <v>486290</v>
      </c>
      <c r="E11" s="73">
        <v>-45956</v>
      </c>
      <c r="F11" s="69">
        <v>283811</v>
      </c>
      <c r="H11" s="54">
        <f>(C11-$B11)/$B11</f>
        <v>-3.590860328588926</v>
      </c>
      <c r="I11" s="54">
        <f t="shared" ref="I11:K13" si="1">(D11-$B11)/$B11</f>
        <v>1.0538497275837311</v>
      </c>
      <c r="J11" s="54">
        <f t="shared" si="1"/>
        <v>-1.1940955357519956</v>
      </c>
      <c r="K11" s="54">
        <f t="shared" si="1"/>
        <v>0.19867804198166997</v>
      </c>
    </row>
    <row r="12" spans="1:11" ht="15">
      <c r="A12" s="58" t="s">
        <v>18</v>
      </c>
      <c r="B12" s="67">
        <v>-21240</v>
      </c>
      <c r="C12" s="73">
        <v>-47259</v>
      </c>
      <c r="D12" s="73">
        <v>-44300</v>
      </c>
      <c r="E12" s="73">
        <v>-6154</v>
      </c>
      <c r="F12" s="69">
        <v>-12826</v>
      </c>
      <c r="H12" s="54">
        <f>(C12-$B12)/$B12</f>
        <v>1.2250000000000001</v>
      </c>
      <c r="I12" s="54">
        <f t="shared" si="1"/>
        <v>1.0856873822975517</v>
      </c>
      <c r="J12" s="54">
        <f t="shared" si="1"/>
        <v>-0.71026365348399245</v>
      </c>
      <c r="K12" s="54">
        <f t="shared" si="1"/>
        <v>-0.39613935969868175</v>
      </c>
    </row>
    <row r="13" spans="1:11" ht="15">
      <c r="A13" s="63" t="s">
        <v>20</v>
      </c>
      <c r="B13" s="64">
        <v>-5688</v>
      </c>
      <c r="C13" s="65">
        <v>168153</v>
      </c>
      <c r="D13" s="65">
        <v>-51113</v>
      </c>
      <c r="E13" s="71">
        <v>-51</v>
      </c>
      <c r="F13" s="66">
        <v>16780</v>
      </c>
      <c r="H13" s="130">
        <f>(C13-$B13)/$B13</f>
        <v>-30.562763713080169</v>
      </c>
      <c r="I13" s="130">
        <f t="shared" si="1"/>
        <v>7.9861111111111107</v>
      </c>
      <c r="J13" s="130">
        <f t="shared" si="1"/>
        <v>-0.99103375527426163</v>
      </c>
      <c r="K13" s="130">
        <f t="shared" si="1"/>
        <v>-3.950070323488045</v>
      </c>
    </row>
    <row r="14" spans="1:11" ht="15">
      <c r="A14" s="58" t="s">
        <v>24</v>
      </c>
      <c r="B14" s="67">
        <v>209842</v>
      </c>
      <c r="C14" s="73">
        <v>-492544</v>
      </c>
      <c r="D14" s="73">
        <v>390877</v>
      </c>
      <c r="E14" s="73">
        <v>-52161</v>
      </c>
      <c r="F14" s="69">
        <v>287765</v>
      </c>
      <c r="H14" s="54">
        <f>(C14-$B14)/$B14</f>
        <v>-3.3472136178648699</v>
      </c>
      <c r="I14" s="54">
        <f t="shared" ref="I14:K17" si="2">(D14-$B14)/$B14</f>
        <v>0.86272052306020719</v>
      </c>
      <c r="J14" s="54">
        <f t="shared" si="2"/>
        <v>-1.2485727356773191</v>
      </c>
      <c r="K14" s="54">
        <f t="shared" si="2"/>
        <v>0.37134129487900419</v>
      </c>
    </row>
    <row r="15" spans="1:11" ht="15">
      <c r="A15" s="63" t="s">
        <v>26</v>
      </c>
      <c r="B15" s="67">
        <v>70024</v>
      </c>
      <c r="C15" s="73">
        <v>49387</v>
      </c>
      <c r="D15" s="73">
        <v>32072</v>
      </c>
      <c r="E15" s="68">
        <v>8181</v>
      </c>
      <c r="F15" s="69">
        <v>-101046</v>
      </c>
      <c r="H15" s="54">
        <f t="shared" ref="H15" si="3">(C15-$B15)/$B15</f>
        <v>-0.29471324117445447</v>
      </c>
      <c r="I15" s="54">
        <f t="shared" si="2"/>
        <v>-0.54198560493545067</v>
      </c>
      <c r="J15" s="54">
        <f t="shared" si="2"/>
        <v>-0.88316862789900608</v>
      </c>
      <c r="K15" s="54">
        <f t="shared" si="2"/>
        <v>-2.443019536159031</v>
      </c>
    </row>
    <row r="16" spans="1:11" ht="15">
      <c r="A16" s="58" t="s">
        <v>31</v>
      </c>
      <c r="B16" s="64">
        <v>-47679</v>
      </c>
      <c r="C16" s="65">
        <v>-7246</v>
      </c>
      <c r="D16" s="65">
        <v>1255</v>
      </c>
      <c r="E16" s="71">
        <v>732</v>
      </c>
      <c r="F16" s="66">
        <v>-2042</v>
      </c>
      <c r="H16" s="130">
        <f>(C16-$B16)/$B16</f>
        <v>-0.84802533610184783</v>
      </c>
      <c r="I16" s="130">
        <f t="shared" si="2"/>
        <v>-1.0263218607772815</v>
      </c>
      <c r="J16" s="130">
        <f t="shared" si="2"/>
        <v>-1.0153526709872271</v>
      </c>
      <c r="K16" s="130">
        <f t="shared" si="2"/>
        <v>-0.95717192055202505</v>
      </c>
    </row>
    <row r="17" spans="1:11" ht="15">
      <c r="A17" s="63" t="s">
        <v>35</v>
      </c>
      <c r="B17" s="74">
        <v>92139</v>
      </c>
      <c r="C17" s="75">
        <v>-549177</v>
      </c>
      <c r="D17" s="75">
        <v>360060</v>
      </c>
      <c r="E17" s="75">
        <v>-59610</v>
      </c>
      <c r="F17" s="76">
        <v>386769</v>
      </c>
      <c r="H17" s="54">
        <f>(C17-$B17)/$B17</f>
        <v>-6.9603099664637123</v>
      </c>
      <c r="I17" s="54">
        <f t="shared" si="2"/>
        <v>2.907791488946049</v>
      </c>
      <c r="J17" s="54">
        <f t="shared" si="2"/>
        <v>-1.6469573144922345</v>
      </c>
      <c r="K17" s="54">
        <f t="shared" si="2"/>
        <v>3.1976687396216588</v>
      </c>
    </row>
    <row r="18" spans="1:11" ht="15">
      <c r="A18" s="77"/>
      <c r="B18" s="78"/>
      <c r="C18" s="68"/>
      <c r="D18" s="68"/>
      <c r="E18" s="68"/>
      <c r="F18" s="70"/>
      <c r="H18" s="54"/>
      <c r="I18" s="54"/>
      <c r="J18" s="54"/>
      <c r="K18" s="54"/>
    </row>
    <row r="19" spans="1:11" ht="27">
      <c r="A19" s="79" t="s">
        <v>38</v>
      </c>
      <c r="B19" s="78">
        <v>0.2</v>
      </c>
      <c r="C19" s="68">
        <v>-1.21</v>
      </c>
      <c r="D19" s="68">
        <v>0.77</v>
      </c>
      <c r="E19" s="68">
        <v>-0.13</v>
      </c>
      <c r="F19" s="70">
        <v>0.86</v>
      </c>
      <c r="H19" s="54">
        <f>(C19-$B19)/$B19</f>
        <v>-7.0499999999999989</v>
      </c>
      <c r="I19" s="54">
        <f t="shared" ref="I19:K20" si="4">(D19-$B19)/$B19</f>
        <v>2.85</v>
      </c>
      <c r="J19" s="54">
        <f t="shared" si="4"/>
        <v>-1.65</v>
      </c>
      <c r="K19" s="54">
        <f t="shared" si="4"/>
        <v>3.2999999999999994</v>
      </c>
    </row>
    <row r="20" spans="1:11" ht="26">
      <c r="A20" s="58" t="s">
        <v>42</v>
      </c>
      <c r="B20" s="78">
        <v>0.2</v>
      </c>
      <c r="C20" s="68">
        <v>-1.21</v>
      </c>
      <c r="D20" s="68">
        <v>0.77</v>
      </c>
      <c r="E20" s="68">
        <v>-0.13</v>
      </c>
      <c r="F20" s="70">
        <v>0.84</v>
      </c>
      <c r="H20" s="54">
        <f>(C20-$B20)/$B20</f>
        <v>-7.0499999999999989</v>
      </c>
      <c r="I20" s="54">
        <f t="shared" si="4"/>
        <v>2.85</v>
      </c>
      <c r="J20" s="54">
        <f t="shared" si="4"/>
        <v>-1.65</v>
      </c>
      <c r="K20" s="54">
        <f t="shared" si="4"/>
        <v>3.1999999999999993</v>
      </c>
    </row>
    <row r="21" spans="1:11" ht="15">
      <c r="A21" s="80"/>
      <c r="B21" s="78"/>
      <c r="C21" s="68"/>
      <c r="D21" s="68"/>
      <c r="E21" s="68"/>
      <c r="F21" s="70"/>
      <c r="H21" s="54"/>
      <c r="I21" s="54"/>
      <c r="J21" s="54"/>
      <c r="K21" s="54"/>
    </row>
    <row r="22" spans="1:11" ht="27">
      <c r="A22" s="81" t="s">
        <v>44</v>
      </c>
      <c r="B22" s="78"/>
      <c r="C22" s="68"/>
      <c r="D22" s="68"/>
      <c r="E22" s="68"/>
      <c r="F22" s="70"/>
      <c r="H22" s="54"/>
      <c r="I22" s="54"/>
      <c r="J22" s="54"/>
      <c r="K22" s="54"/>
    </row>
    <row r="23" spans="1:11" ht="15">
      <c r="A23" s="63" t="s">
        <v>46</v>
      </c>
      <c r="B23" s="67">
        <v>450964</v>
      </c>
      <c r="C23" s="73">
        <v>454089</v>
      </c>
      <c r="D23" s="73">
        <v>465504</v>
      </c>
      <c r="E23" s="73">
        <v>471425</v>
      </c>
      <c r="F23" s="69">
        <v>451426</v>
      </c>
      <c r="H23" s="54">
        <f>(C23-$B23)/$B23</f>
        <v>6.9295997019717757E-3</v>
      </c>
      <c r="I23" s="54">
        <f t="shared" ref="I23:K24" si="5">(D23-$B23)/$B23</f>
        <v>3.2242041493334282E-2</v>
      </c>
      <c r="J23" s="54">
        <f t="shared" si="5"/>
        <v>4.5371692640654243E-2</v>
      </c>
      <c r="K23" s="54">
        <f t="shared" si="5"/>
        <v>1.0244720199395073E-3</v>
      </c>
    </row>
    <row r="24" spans="1:11" ht="15">
      <c r="A24" s="58" t="s">
        <v>48</v>
      </c>
      <c r="B24" s="67">
        <v>454274</v>
      </c>
      <c r="C24" s="73">
        <v>454089</v>
      </c>
      <c r="D24" s="73">
        <v>468644</v>
      </c>
      <c r="E24" s="73">
        <v>471425</v>
      </c>
      <c r="F24" s="69">
        <v>461509</v>
      </c>
      <c r="H24" s="132">
        <f>(C24-$B24)/$B24</f>
        <v>-4.0724320564240963E-4</v>
      </c>
      <c r="I24" s="132">
        <f t="shared" si="5"/>
        <v>3.1632891162602303E-2</v>
      </c>
      <c r="J24" s="132">
        <f t="shared" si="5"/>
        <v>3.7754747134989018E-2</v>
      </c>
      <c r="K24" s="132">
        <f t="shared" si="5"/>
        <v>1.5926511312555857E-2</v>
      </c>
    </row>
    <row r="25" spans="1:11" ht="14">
      <c r="A25" s="82"/>
      <c r="B25" s="83"/>
      <c r="C25" s="83"/>
      <c r="D25" s="83"/>
      <c r="E25" s="83"/>
      <c r="F25" s="84"/>
      <c r="H25" s="55"/>
      <c r="I25" s="55"/>
      <c r="J25" s="55"/>
      <c r="K25" s="55"/>
    </row>
    <row r="26" spans="1:11" ht="14">
      <c r="A26" s="85"/>
      <c r="B26" s="86"/>
      <c r="C26" s="86"/>
      <c r="D26" s="86"/>
      <c r="E26" s="86"/>
      <c r="F26" s="86"/>
      <c r="H26" s="54"/>
      <c r="I26" s="54"/>
      <c r="J26" s="54"/>
      <c r="K26" s="54"/>
    </row>
    <row r="27" spans="1:11" ht="14">
      <c r="A27" s="147" t="s">
        <v>56</v>
      </c>
      <c r="B27" s="148"/>
      <c r="C27" s="148"/>
      <c r="D27" s="148"/>
      <c r="E27" s="149"/>
      <c r="F27" s="150"/>
      <c r="H27" s="51"/>
      <c r="I27" s="51"/>
      <c r="J27" s="51"/>
      <c r="K27" s="51"/>
    </row>
    <row r="28" spans="1:11" ht="14">
      <c r="A28" s="141" t="s">
        <v>58</v>
      </c>
      <c r="B28" s="142"/>
      <c r="C28" s="142"/>
      <c r="D28" s="142"/>
      <c r="E28" s="143"/>
      <c r="F28" s="144"/>
      <c r="H28" s="54"/>
      <c r="I28" s="54"/>
      <c r="J28" s="54"/>
      <c r="K28" s="54"/>
    </row>
    <row r="29" spans="1:11" ht="14">
      <c r="A29" s="141" t="s">
        <v>3</v>
      </c>
      <c r="B29" s="142"/>
      <c r="C29" s="142"/>
      <c r="D29" s="142"/>
      <c r="E29" s="143"/>
      <c r="F29" s="144"/>
      <c r="H29" s="54"/>
      <c r="I29" s="54"/>
      <c r="J29" s="54"/>
      <c r="K29" s="54"/>
    </row>
    <row r="30" spans="1:11" ht="15">
      <c r="A30" s="87" t="s">
        <v>61</v>
      </c>
      <c r="B30" s="78"/>
      <c r="C30" s="88"/>
      <c r="D30" s="88"/>
      <c r="E30" s="89"/>
      <c r="F30" s="90"/>
      <c r="H30" s="52" t="s">
        <v>172</v>
      </c>
      <c r="I30" s="51"/>
      <c r="J30" s="51"/>
      <c r="K30" s="51"/>
    </row>
    <row r="31" spans="1:11" ht="15">
      <c r="A31" s="87" t="s">
        <v>62</v>
      </c>
      <c r="B31" s="18">
        <v>2019</v>
      </c>
      <c r="C31" s="18">
        <v>2020</v>
      </c>
      <c r="D31" s="18">
        <v>2021</v>
      </c>
      <c r="E31" s="18">
        <v>2022</v>
      </c>
      <c r="F31" s="57">
        <v>2023</v>
      </c>
      <c r="H31" s="53">
        <v>2020</v>
      </c>
      <c r="I31" s="53">
        <v>2021</v>
      </c>
      <c r="J31" s="53">
        <v>2022</v>
      </c>
      <c r="K31" s="53">
        <v>2023</v>
      </c>
    </row>
    <row r="32" spans="1:11" ht="15">
      <c r="A32" s="87" t="s">
        <v>63</v>
      </c>
      <c r="B32" s="60">
        <v>788072</v>
      </c>
      <c r="C32" s="60">
        <v>1517361</v>
      </c>
      <c r="D32" s="60">
        <v>1669453</v>
      </c>
      <c r="E32" s="60">
        <v>1009139</v>
      </c>
      <c r="F32" s="61">
        <v>711910</v>
      </c>
      <c r="H32" s="54">
        <f>(C32-$B32)/$B32</f>
        <v>0.92540909967617169</v>
      </c>
      <c r="I32" s="54">
        <f t="shared" ref="I32:K32" si="6">(D32-$B32)/$B32</f>
        <v>1.1184016181262626</v>
      </c>
      <c r="J32" s="54">
        <f t="shared" si="6"/>
        <v>0.28051624724644447</v>
      </c>
      <c r="K32" s="54">
        <f t="shared" si="6"/>
        <v>-9.6643453897613418E-2</v>
      </c>
    </row>
    <row r="33" spans="1:11" ht="15">
      <c r="A33" s="87" t="s">
        <v>64</v>
      </c>
      <c r="B33" s="68">
        <v>708714</v>
      </c>
      <c r="C33" s="68">
        <v>527340</v>
      </c>
      <c r="D33" s="73">
        <v>569014</v>
      </c>
      <c r="E33" s="73">
        <v>702197</v>
      </c>
      <c r="F33" s="69">
        <v>759860</v>
      </c>
      <c r="H33" s="54">
        <f t="shared" ref="H33:H79" si="7">(C33-$B33)/$B33</f>
        <v>-0.2559198774117627</v>
      </c>
      <c r="I33" s="54">
        <f t="shared" ref="I33" si="8">(D34-$B34)/$B34</f>
        <v>-9.0610563312405162E-2</v>
      </c>
      <c r="J33" s="54">
        <f t="shared" ref="J33" si="9">(E34-$B34)/$B34</f>
        <v>-7.5990352566186012E-2</v>
      </c>
      <c r="K33" s="54">
        <f t="shared" ref="K33" si="10">(F34-$B34)/$B34</f>
        <v>0.33397851294132413</v>
      </c>
    </row>
    <row r="34" spans="1:11" ht="15">
      <c r="A34" s="87" t="s">
        <v>65</v>
      </c>
      <c r="B34" s="68">
        <v>892258</v>
      </c>
      <c r="C34" s="68">
        <v>895974</v>
      </c>
      <c r="D34" s="73">
        <v>811410</v>
      </c>
      <c r="E34" s="73">
        <v>824455</v>
      </c>
      <c r="F34" s="69">
        <v>1190253</v>
      </c>
      <c r="H34" s="54">
        <f>(C34-$B34)/$B34</f>
        <v>4.1647146901456758E-3</v>
      </c>
      <c r="I34" s="54">
        <f t="shared" ref="I34:K43" si="11">(D34-$B34)/$B34</f>
        <v>-9.0610563312405162E-2</v>
      </c>
      <c r="J34" s="54">
        <f t="shared" si="11"/>
        <v>-7.5990352566186012E-2</v>
      </c>
      <c r="K34" s="54">
        <f t="shared" si="11"/>
        <v>0.33397851294132413</v>
      </c>
    </row>
    <row r="35" spans="1:11" ht="15">
      <c r="A35" s="87" t="s">
        <v>66</v>
      </c>
      <c r="B35" s="71">
        <v>313165</v>
      </c>
      <c r="C35" s="71">
        <v>282300</v>
      </c>
      <c r="D35" s="65">
        <v>286422</v>
      </c>
      <c r="E35" s="65">
        <v>297034</v>
      </c>
      <c r="F35" s="66">
        <v>297563</v>
      </c>
      <c r="H35" s="130">
        <f t="shared" si="7"/>
        <v>-9.8558268005683902E-2</v>
      </c>
      <c r="I35" s="130">
        <f t="shared" si="11"/>
        <v>-8.5395877572525661E-2</v>
      </c>
      <c r="J35" s="130">
        <f t="shared" si="11"/>
        <v>-5.1509587597592325E-2</v>
      </c>
      <c r="K35" s="130">
        <f t="shared" si="11"/>
        <v>-4.9820382226621746E-2</v>
      </c>
    </row>
    <row r="36" spans="1:11" ht="15">
      <c r="A36" s="87" t="s">
        <v>70</v>
      </c>
      <c r="B36" s="68">
        <v>2702209</v>
      </c>
      <c r="C36" s="68">
        <v>3222975</v>
      </c>
      <c r="D36" s="73">
        <v>3336299</v>
      </c>
      <c r="E36" s="73">
        <v>2832825</v>
      </c>
      <c r="F36" s="69">
        <v>2959586</v>
      </c>
      <c r="H36" s="54">
        <f t="shared" si="7"/>
        <v>0.19271862391102984</v>
      </c>
      <c r="I36" s="54">
        <f t="shared" si="11"/>
        <v>0.23465616464159508</v>
      </c>
      <c r="J36" s="54">
        <f t="shared" si="11"/>
        <v>4.8336749674062963E-2</v>
      </c>
      <c r="K36" s="54">
        <f t="shared" si="11"/>
        <v>9.5246888749167813E-2</v>
      </c>
    </row>
    <row r="37" spans="1:11" ht="15">
      <c r="A37" s="87" t="s">
        <v>71</v>
      </c>
      <c r="B37" s="68">
        <v>792148</v>
      </c>
      <c r="C37" s="68">
        <v>658678</v>
      </c>
      <c r="D37" s="73">
        <v>607226</v>
      </c>
      <c r="E37" s="73">
        <v>601365</v>
      </c>
      <c r="F37" s="69">
        <v>672736</v>
      </c>
      <c r="H37" s="54">
        <f t="shared" si="7"/>
        <v>-0.16849124153567263</v>
      </c>
      <c r="I37" s="54">
        <f t="shared" si="11"/>
        <v>-0.23344375041027687</v>
      </c>
      <c r="J37" s="54">
        <f t="shared" si="11"/>
        <v>-0.24084262031842535</v>
      </c>
      <c r="K37" s="54">
        <f t="shared" si="11"/>
        <v>-0.150744557835152</v>
      </c>
    </row>
    <row r="38" spans="1:11" ht="15">
      <c r="A38" s="87" t="s">
        <v>75</v>
      </c>
      <c r="B38" s="68">
        <v>591931</v>
      </c>
      <c r="C38" s="68">
        <v>536660</v>
      </c>
      <c r="D38" s="73">
        <v>448364</v>
      </c>
      <c r="E38" s="73">
        <v>420397</v>
      </c>
      <c r="F38" s="69">
        <v>489306</v>
      </c>
      <c r="H38" s="54">
        <f t="shared" si="7"/>
        <v>-9.3374058800772389E-2</v>
      </c>
      <c r="I38" s="54">
        <f t="shared" si="11"/>
        <v>-0.24254009335547555</v>
      </c>
      <c r="J38" s="54">
        <f t="shared" si="11"/>
        <v>-0.28978715424601853</v>
      </c>
      <c r="K38" s="54">
        <f t="shared" si="11"/>
        <v>-0.17337324789544728</v>
      </c>
    </row>
    <row r="39" spans="1:11" ht="15">
      <c r="A39" s="87" t="s">
        <v>79</v>
      </c>
      <c r="B39" s="68">
        <v>550178</v>
      </c>
      <c r="C39" s="68">
        <v>502214</v>
      </c>
      <c r="D39" s="73">
        <v>495215</v>
      </c>
      <c r="E39" s="73">
        <v>491508</v>
      </c>
      <c r="F39" s="69">
        <v>481992</v>
      </c>
      <c r="H39" s="54">
        <f t="shared" si="7"/>
        <v>-8.7179058413822438E-2</v>
      </c>
      <c r="I39" s="54">
        <f t="shared" si="11"/>
        <v>-9.9900395871881459E-2</v>
      </c>
      <c r="J39" s="54">
        <f t="shared" si="11"/>
        <v>-0.1066382152685131</v>
      </c>
      <c r="K39" s="54">
        <f t="shared" si="11"/>
        <v>-0.12393443576442534</v>
      </c>
    </row>
    <row r="40" spans="1:11" ht="15">
      <c r="A40" s="87" t="s">
        <v>83</v>
      </c>
      <c r="B40" s="68">
        <v>36345</v>
      </c>
      <c r="C40" s="68">
        <v>13295</v>
      </c>
      <c r="D40" s="73">
        <v>11010</v>
      </c>
      <c r="E40" s="73">
        <v>10580</v>
      </c>
      <c r="F40" s="69">
        <v>8940</v>
      </c>
      <c r="H40" s="54">
        <f t="shared" si="7"/>
        <v>-0.63420002751410098</v>
      </c>
      <c r="I40" s="54">
        <f t="shared" si="11"/>
        <v>-0.69706974824597612</v>
      </c>
      <c r="J40" s="54">
        <f t="shared" si="11"/>
        <v>-0.70890081166597885</v>
      </c>
      <c r="K40" s="54">
        <f t="shared" si="11"/>
        <v>-0.75402393726784978</v>
      </c>
    </row>
    <row r="41" spans="1:11" ht="15">
      <c r="A41" s="87" t="s">
        <v>87</v>
      </c>
      <c r="B41" s="68">
        <v>82379</v>
      </c>
      <c r="C41" s="68">
        <v>23930</v>
      </c>
      <c r="D41" s="73">
        <v>17812</v>
      </c>
      <c r="E41" s="73">
        <v>20141</v>
      </c>
      <c r="F41" s="69">
        <v>186167</v>
      </c>
      <c r="H41" s="54">
        <f t="shared" si="7"/>
        <v>-0.70951334684810452</v>
      </c>
      <c r="I41" s="54">
        <f t="shared" si="11"/>
        <v>-0.78377984680561796</v>
      </c>
      <c r="J41" s="54">
        <f t="shared" si="11"/>
        <v>-0.75550807851515556</v>
      </c>
      <c r="K41" s="54">
        <f t="shared" si="11"/>
        <v>1.2598841937872516</v>
      </c>
    </row>
    <row r="42" spans="1:11" ht="15">
      <c r="A42" s="87" t="s">
        <v>91</v>
      </c>
      <c r="B42" s="71">
        <v>88341</v>
      </c>
      <c r="C42" s="71">
        <v>72876</v>
      </c>
      <c r="D42" s="65">
        <v>75470</v>
      </c>
      <c r="E42" s="65">
        <v>76016</v>
      </c>
      <c r="F42" s="66">
        <v>58356</v>
      </c>
      <c r="H42" s="130">
        <f t="shared" si="7"/>
        <v>-0.17506027778721092</v>
      </c>
      <c r="I42" s="130">
        <f t="shared" si="11"/>
        <v>-0.14569678858061375</v>
      </c>
      <c r="J42" s="130">
        <f t="shared" si="11"/>
        <v>-0.13951619293419817</v>
      </c>
      <c r="K42" s="130">
        <f t="shared" si="11"/>
        <v>-0.33942337080177948</v>
      </c>
    </row>
    <row r="43" spans="1:11" ht="15">
      <c r="A43" s="91" t="s">
        <v>95</v>
      </c>
      <c r="B43" s="92">
        <v>4843531</v>
      </c>
      <c r="C43" s="92">
        <v>5030628</v>
      </c>
      <c r="D43" s="92">
        <v>4991396</v>
      </c>
      <c r="E43" s="92">
        <v>4452832</v>
      </c>
      <c r="F43" s="93">
        <v>4857083</v>
      </c>
      <c r="H43" s="133">
        <f t="shared" si="7"/>
        <v>3.8628223913504428E-2</v>
      </c>
      <c r="I43" s="133">
        <f t="shared" si="11"/>
        <v>3.0528348017180029E-2</v>
      </c>
      <c r="J43" s="133">
        <f t="shared" si="11"/>
        <v>-8.066408576718101E-2</v>
      </c>
      <c r="K43" s="133">
        <f t="shared" si="11"/>
        <v>2.7979587619032477E-3</v>
      </c>
    </row>
    <row r="44" spans="1:11" ht="15">
      <c r="A44" s="87" t="s">
        <v>96</v>
      </c>
      <c r="B44" s="68"/>
      <c r="C44" s="68"/>
      <c r="D44" s="68"/>
      <c r="E44" s="68"/>
      <c r="F44" s="70"/>
      <c r="H44" s="54"/>
      <c r="I44" s="54"/>
      <c r="J44" s="54"/>
      <c r="K44" s="54"/>
    </row>
    <row r="45" spans="1:11" ht="15">
      <c r="A45" s="87" t="s">
        <v>97</v>
      </c>
      <c r="B45" s="68"/>
      <c r="C45" s="68"/>
      <c r="D45" s="68"/>
      <c r="E45" s="68"/>
      <c r="F45" s="70"/>
      <c r="H45" s="54"/>
      <c r="I45" s="54"/>
      <c r="J45" s="54"/>
      <c r="K45" s="54"/>
    </row>
    <row r="46" spans="1:11" ht="15">
      <c r="A46" s="87" t="s">
        <v>98</v>
      </c>
      <c r="B46" s="60">
        <v>618194</v>
      </c>
      <c r="C46" s="60">
        <v>575954</v>
      </c>
      <c r="D46" s="60">
        <v>613307</v>
      </c>
      <c r="E46" s="60">
        <v>560331</v>
      </c>
      <c r="F46" s="61">
        <v>649116</v>
      </c>
      <c r="H46" s="54">
        <f t="shared" si="7"/>
        <v>-6.8328065299889676E-2</v>
      </c>
      <c r="I46" s="54">
        <f t="shared" ref="I46:I55" si="12">(D46-$B46)/$B46</f>
        <v>-7.9052853958466104E-3</v>
      </c>
      <c r="J46" s="54">
        <f t="shared" ref="J46:J55" si="13">(E46-$B46)/$B46</f>
        <v>-9.3600067292791578E-2</v>
      </c>
      <c r="K46" s="54">
        <f t="shared" ref="K46:K55" si="14">(F46-$B46)/$B46</f>
        <v>5.0019896666742156E-2</v>
      </c>
    </row>
    <row r="47" spans="1:11" ht="15">
      <c r="A47" s="87" t="s">
        <v>102</v>
      </c>
      <c r="B47" s="68">
        <v>374694</v>
      </c>
      <c r="C47" s="68">
        <v>378859</v>
      </c>
      <c r="D47" s="73">
        <v>460165</v>
      </c>
      <c r="E47" s="73">
        <v>317963</v>
      </c>
      <c r="F47" s="69">
        <v>354643</v>
      </c>
      <c r="H47" s="54">
        <f t="shared" si="7"/>
        <v>1.1115737108146914E-2</v>
      </c>
      <c r="I47" s="54">
        <f t="shared" si="12"/>
        <v>0.22810880345028209</v>
      </c>
      <c r="J47" s="54">
        <f t="shared" si="13"/>
        <v>-0.15140621413740279</v>
      </c>
      <c r="K47" s="54">
        <f t="shared" si="14"/>
        <v>-5.3512999941285423E-2</v>
      </c>
    </row>
    <row r="48" spans="1:11" ht="15">
      <c r="A48" s="87" t="s">
        <v>106</v>
      </c>
      <c r="B48" s="68">
        <v>219424</v>
      </c>
      <c r="C48" s="68">
        <v>203399</v>
      </c>
      <c r="D48" s="73">
        <v>164294</v>
      </c>
      <c r="E48" s="73">
        <v>159628</v>
      </c>
      <c r="F48" s="69">
        <v>160533</v>
      </c>
      <c r="H48" s="54">
        <f t="shared" si="7"/>
        <v>-7.3032120460842939E-2</v>
      </c>
      <c r="I48" s="54">
        <f t="shared" si="12"/>
        <v>-0.25124872393174857</v>
      </c>
      <c r="J48" s="54">
        <f t="shared" si="13"/>
        <v>-0.27251348986437218</v>
      </c>
      <c r="K48" s="54">
        <f t="shared" si="14"/>
        <v>-0.26838905498031207</v>
      </c>
    </row>
    <row r="49" spans="1:11" ht="15">
      <c r="A49" s="87" t="s">
        <v>110</v>
      </c>
      <c r="B49" s="68">
        <v>125900</v>
      </c>
      <c r="C49" s="68">
        <v>162561</v>
      </c>
      <c r="D49" s="73">
        <v>138664</v>
      </c>
      <c r="E49" s="73">
        <v>134833</v>
      </c>
      <c r="F49" s="69">
        <v>140990</v>
      </c>
      <c r="H49" s="54">
        <f t="shared" si="7"/>
        <v>0.2911914217633042</v>
      </c>
      <c r="I49" s="54">
        <f t="shared" si="12"/>
        <v>0.10138204924543288</v>
      </c>
      <c r="J49" s="54">
        <f t="shared" si="13"/>
        <v>7.0953137410643366E-2</v>
      </c>
      <c r="K49" s="54">
        <f t="shared" si="14"/>
        <v>0.11985702938840349</v>
      </c>
    </row>
    <row r="50" spans="1:11" ht="15">
      <c r="A50" s="87" t="s">
        <v>114</v>
      </c>
      <c r="B50" s="71">
        <v>83797</v>
      </c>
      <c r="C50" s="71">
        <v>92503</v>
      </c>
      <c r="D50" s="65">
        <v>73746</v>
      </c>
      <c r="E50" s="65">
        <v>125840</v>
      </c>
      <c r="F50" s="66">
        <v>51609</v>
      </c>
      <c r="H50" s="130">
        <f t="shared" si="7"/>
        <v>0.10389393415038725</v>
      </c>
      <c r="I50" s="130">
        <f t="shared" si="12"/>
        <v>-0.11994462808931107</v>
      </c>
      <c r="J50" s="130">
        <f t="shared" si="13"/>
        <v>0.5017244054083082</v>
      </c>
      <c r="K50" s="130">
        <f t="shared" si="14"/>
        <v>-0.38411876320154659</v>
      </c>
    </row>
    <row r="51" spans="1:11" ht="15">
      <c r="A51" s="87" t="s">
        <v>118</v>
      </c>
      <c r="B51" s="68">
        <v>1422009</v>
      </c>
      <c r="C51" s="68">
        <v>1413276</v>
      </c>
      <c r="D51" s="73">
        <v>1450176</v>
      </c>
      <c r="E51" s="73">
        <v>1298595</v>
      </c>
      <c r="F51" s="69">
        <v>1356891</v>
      </c>
      <c r="H51" s="54">
        <f t="shared" si="7"/>
        <v>-6.1413113419113378E-3</v>
      </c>
      <c r="I51" s="54">
        <f t="shared" si="12"/>
        <v>1.9807891511235159E-2</v>
      </c>
      <c r="J51" s="54">
        <f t="shared" si="13"/>
        <v>-8.6788480241686228E-2</v>
      </c>
      <c r="K51" s="54">
        <f t="shared" si="14"/>
        <v>-4.5792959116292511E-2</v>
      </c>
    </row>
    <row r="52" spans="1:11" ht="15">
      <c r="A52" s="87" t="s">
        <v>119</v>
      </c>
      <c r="B52" s="68">
        <v>592687</v>
      </c>
      <c r="C52" s="68">
        <v>1003556</v>
      </c>
      <c r="D52" s="73">
        <v>662531</v>
      </c>
      <c r="E52" s="73">
        <v>672286</v>
      </c>
      <c r="F52" s="69">
        <v>674478</v>
      </c>
      <c r="H52" s="54">
        <f t="shared" si="7"/>
        <v>0.69323099713676861</v>
      </c>
      <c r="I52" s="54">
        <f t="shared" si="12"/>
        <v>0.11784297614086356</v>
      </c>
      <c r="J52" s="54">
        <f t="shared" si="13"/>
        <v>0.13430191652592346</v>
      </c>
      <c r="K52" s="54">
        <f t="shared" si="14"/>
        <v>0.13800032732285339</v>
      </c>
    </row>
    <row r="53" spans="1:11" ht="15">
      <c r="A53" s="87" t="s">
        <v>123</v>
      </c>
      <c r="B53" s="68">
        <v>580635</v>
      </c>
      <c r="C53" s="68">
        <v>839414</v>
      </c>
      <c r="D53" s="73">
        <v>703111</v>
      </c>
      <c r="E53" s="73">
        <v>668983</v>
      </c>
      <c r="F53" s="69">
        <v>705713</v>
      </c>
      <c r="H53" s="54">
        <f t="shared" si="7"/>
        <v>0.44568274389246254</v>
      </c>
      <c r="I53" s="54">
        <f t="shared" si="12"/>
        <v>0.21093458024404316</v>
      </c>
      <c r="J53" s="54">
        <f t="shared" si="13"/>
        <v>0.15215755164604269</v>
      </c>
      <c r="K53" s="54">
        <f t="shared" si="14"/>
        <v>0.21541588088902666</v>
      </c>
    </row>
    <row r="54" spans="1:11" ht="15">
      <c r="A54" s="87" t="s">
        <v>127</v>
      </c>
      <c r="B54" s="71">
        <v>98113</v>
      </c>
      <c r="C54" s="71">
        <v>98389</v>
      </c>
      <c r="D54" s="65">
        <v>86584</v>
      </c>
      <c r="E54" s="65">
        <v>84014</v>
      </c>
      <c r="F54" s="66">
        <v>121598</v>
      </c>
      <c r="H54" s="130">
        <f t="shared" si="7"/>
        <v>2.8130828738291563E-3</v>
      </c>
      <c r="I54" s="130">
        <f t="shared" si="12"/>
        <v>-0.1175073639578853</v>
      </c>
      <c r="J54" s="130">
        <f t="shared" si="13"/>
        <v>-0.14370165013810607</v>
      </c>
      <c r="K54" s="130">
        <f t="shared" si="14"/>
        <v>0.23936685250680337</v>
      </c>
    </row>
    <row r="55" spans="1:11" ht="15">
      <c r="A55" s="91" t="s">
        <v>131</v>
      </c>
      <c r="B55" s="94">
        <v>2693444</v>
      </c>
      <c r="C55" s="94">
        <v>3354635</v>
      </c>
      <c r="D55" s="134">
        <v>2902402</v>
      </c>
      <c r="E55" s="134">
        <v>2723878</v>
      </c>
      <c r="F55" s="95">
        <v>2858680</v>
      </c>
      <c r="H55" s="54">
        <f t="shared" si="7"/>
        <v>0.24548162129971887</v>
      </c>
      <c r="I55" s="54">
        <f t="shared" si="12"/>
        <v>7.7580228139140811E-2</v>
      </c>
      <c r="J55" s="54">
        <f t="shared" si="13"/>
        <v>1.1299288197564159E-2</v>
      </c>
      <c r="K55" s="54">
        <f t="shared" si="14"/>
        <v>6.1347479286742175E-2</v>
      </c>
    </row>
    <row r="56" spans="1:11" ht="15">
      <c r="A56" s="87" t="s">
        <v>132</v>
      </c>
      <c r="B56" s="68"/>
      <c r="C56" s="68"/>
      <c r="D56" s="68"/>
      <c r="E56" s="68"/>
      <c r="F56" s="70"/>
      <c r="H56" s="54"/>
      <c r="I56" s="54"/>
      <c r="J56" s="54"/>
      <c r="K56" s="54"/>
    </row>
    <row r="57" spans="1:11" ht="112">
      <c r="A57" s="96" t="s">
        <v>133</v>
      </c>
      <c r="B57" s="68">
        <v>62</v>
      </c>
      <c r="C57" s="68">
        <v>62</v>
      </c>
      <c r="D57" s="68">
        <v>63</v>
      </c>
      <c r="E57" s="68">
        <v>63</v>
      </c>
      <c r="F57" s="70">
        <v>63</v>
      </c>
      <c r="H57" s="54">
        <f t="shared" si="7"/>
        <v>0</v>
      </c>
      <c r="I57" s="54">
        <f t="shared" ref="I57:I66" si="15">(D57-$B57)/$B57</f>
        <v>1.6129032258064516E-2</v>
      </c>
      <c r="J57" s="54">
        <f t="shared" ref="J57:J66" si="16">(E57-$B57)/$B57</f>
        <v>1.6129032258064516E-2</v>
      </c>
      <c r="K57" s="54">
        <f t="shared" ref="K57:K66" si="17">(F57-$B57)/$B57</f>
        <v>1.6129032258064516E-2</v>
      </c>
    </row>
    <row r="58" spans="1:11" ht="64">
      <c r="A58" s="96" t="s">
        <v>136</v>
      </c>
      <c r="B58" s="68">
        <v>11</v>
      </c>
      <c r="C58" s="68">
        <v>11</v>
      </c>
      <c r="D58" s="68">
        <v>11</v>
      </c>
      <c r="E58" s="68">
        <v>11</v>
      </c>
      <c r="F58" s="70">
        <v>11</v>
      </c>
      <c r="H58" s="54">
        <f t="shared" si="7"/>
        <v>0</v>
      </c>
      <c r="I58" s="54">
        <f t="shared" si="15"/>
        <v>0</v>
      </c>
      <c r="J58" s="54">
        <f t="shared" si="16"/>
        <v>0</v>
      </c>
      <c r="K58" s="54">
        <f t="shared" si="17"/>
        <v>0</v>
      </c>
    </row>
    <row r="59" spans="1:11" ht="112">
      <c r="A59" s="96" t="s">
        <v>138</v>
      </c>
      <c r="B59" s="68">
        <v>76</v>
      </c>
      <c r="C59" s="68">
        <v>77</v>
      </c>
      <c r="D59" s="68">
        <v>84</v>
      </c>
      <c r="E59" s="68">
        <v>79</v>
      </c>
      <c r="F59" s="70">
        <v>73</v>
      </c>
      <c r="H59" s="54">
        <f t="shared" si="7"/>
        <v>1.3157894736842105E-2</v>
      </c>
      <c r="I59" s="54">
        <f t="shared" si="15"/>
        <v>0.10526315789473684</v>
      </c>
      <c r="J59" s="54">
        <f t="shared" si="16"/>
        <v>3.9473684210526314E-2</v>
      </c>
      <c r="K59" s="54">
        <f t="shared" si="17"/>
        <v>-3.9473684210526314E-2</v>
      </c>
    </row>
    <row r="60" spans="1:11" ht="15">
      <c r="A60" s="87" t="s">
        <v>143</v>
      </c>
      <c r="B60" s="68">
        <v>973717</v>
      </c>
      <c r="C60" s="73">
        <v>1061173</v>
      </c>
      <c r="D60" s="73">
        <v>1108613</v>
      </c>
      <c r="E60" s="73">
        <v>1046961</v>
      </c>
      <c r="F60" s="69">
        <v>1136536</v>
      </c>
      <c r="H60" s="54">
        <f t="shared" si="7"/>
        <v>8.9816651039265005E-2</v>
      </c>
      <c r="I60" s="54">
        <f t="shared" si="15"/>
        <v>0.13853717250494754</v>
      </c>
      <c r="J60" s="54">
        <f t="shared" si="16"/>
        <v>7.5221034448407498E-2</v>
      </c>
      <c r="K60" s="54">
        <f t="shared" si="17"/>
        <v>0.16721388247303889</v>
      </c>
    </row>
    <row r="61" spans="1:11" ht="15">
      <c r="A61" s="87" t="s">
        <v>148</v>
      </c>
      <c r="B61" s="68">
        <v>1226986</v>
      </c>
      <c r="C61" s="73">
        <v>673855</v>
      </c>
      <c r="D61" s="73">
        <v>1027833</v>
      </c>
      <c r="E61" s="73">
        <v>721926</v>
      </c>
      <c r="F61" s="69">
        <v>929562</v>
      </c>
      <c r="H61" s="54">
        <f t="shared" si="7"/>
        <v>-0.45080465465783637</v>
      </c>
      <c r="I61" s="54">
        <f t="shared" si="15"/>
        <v>-0.16231073541181398</v>
      </c>
      <c r="J61" s="54">
        <f t="shared" si="16"/>
        <v>-0.41162653852611197</v>
      </c>
      <c r="K61" s="54">
        <f t="shared" si="17"/>
        <v>-0.24240211379754945</v>
      </c>
    </row>
    <row r="62" spans="1:11" ht="15">
      <c r="A62" s="87" t="s">
        <v>153</v>
      </c>
      <c r="B62" s="71">
        <v>-50765</v>
      </c>
      <c r="C62" s="71">
        <v>-59185</v>
      </c>
      <c r="D62" s="71">
        <v>-47610</v>
      </c>
      <c r="E62" s="71">
        <v>-40086</v>
      </c>
      <c r="F62" s="72">
        <v>-67842</v>
      </c>
      <c r="H62" s="130">
        <f t="shared" si="7"/>
        <v>0.16586230670737712</v>
      </c>
      <c r="I62" s="130">
        <f t="shared" si="15"/>
        <v>-6.214911848714666E-2</v>
      </c>
      <c r="J62" s="130">
        <f t="shared" si="16"/>
        <v>-0.21036146951639909</v>
      </c>
      <c r="K62" s="130">
        <f t="shared" si="17"/>
        <v>0.33639318428050824</v>
      </c>
    </row>
    <row r="63" spans="1:11" ht="15">
      <c r="A63" s="91" t="s">
        <v>154</v>
      </c>
      <c r="B63" s="97">
        <v>2150087</v>
      </c>
      <c r="C63" s="98">
        <v>1675993</v>
      </c>
      <c r="D63" s="98">
        <v>2088994</v>
      </c>
      <c r="E63" s="98">
        <v>1728954</v>
      </c>
      <c r="F63" s="99">
        <v>1998403</v>
      </c>
      <c r="H63" s="130">
        <f t="shared" si="7"/>
        <v>-0.2204999146546163</v>
      </c>
      <c r="I63" s="130">
        <f t="shared" si="15"/>
        <v>-2.8414199053340632E-2</v>
      </c>
      <c r="J63" s="130">
        <f t="shared" si="16"/>
        <v>-0.19586788813661959</v>
      </c>
      <c r="K63" s="130">
        <f t="shared" si="17"/>
        <v>-7.0547842947750489E-2</v>
      </c>
    </row>
    <row r="64" spans="1:11" ht="15">
      <c r="A64" s="91" t="s">
        <v>155</v>
      </c>
      <c r="B64" s="100">
        <v>4843531</v>
      </c>
      <c r="C64" s="100">
        <v>5030628</v>
      </c>
      <c r="D64" s="100">
        <v>4991396</v>
      </c>
      <c r="E64" s="100">
        <v>4452832</v>
      </c>
      <c r="F64" s="135">
        <v>4857083</v>
      </c>
      <c r="H64" s="133">
        <f t="shared" si="7"/>
        <v>3.8628223913504428E-2</v>
      </c>
      <c r="I64" s="133">
        <f t="shared" si="15"/>
        <v>3.0528348017180029E-2</v>
      </c>
      <c r="J64" s="133">
        <f t="shared" si="16"/>
        <v>-8.066408576718101E-2</v>
      </c>
      <c r="K64" s="133">
        <f t="shared" si="17"/>
        <v>2.7979587619032477E-3</v>
      </c>
    </row>
    <row r="65" spans="1:11" ht="15">
      <c r="A65" s="62" t="s">
        <v>159</v>
      </c>
      <c r="B65" s="103">
        <v>-292</v>
      </c>
      <c r="C65" s="103">
        <v>-506</v>
      </c>
      <c r="D65" s="103">
        <v>-848</v>
      </c>
      <c r="E65" s="104">
        <v>-977</v>
      </c>
      <c r="F65" s="105">
        <v>-1122</v>
      </c>
      <c r="H65" s="131">
        <f t="shared" si="7"/>
        <v>0.73287671232876717</v>
      </c>
      <c r="I65" s="131">
        <f t="shared" si="15"/>
        <v>1.904109589041096</v>
      </c>
      <c r="J65" s="131">
        <f t="shared" si="16"/>
        <v>2.345890410958904</v>
      </c>
      <c r="K65" s="131">
        <f t="shared" si="17"/>
        <v>2.8424657534246576</v>
      </c>
    </row>
    <row r="66" spans="1:11" ht="15">
      <c r="A66" s="62" t="s">
        <v>160</v>
      </c>
      <c r="B66" s="106">
        <v>15907</v>
      </c>
      <c r="C66" s="106">
        <v>26383</v>
      </c>
      <c r="D66" s="106">
        <v>24805</v>
      </c>
      <c r="E66" s="106">
        <v>28642</v>
      </c>
      <c r="F66" s="107">
        <v>29170</v>
      </c>
      <c r="H66" s="54">
        <f t="shared" si="7"/>
        <v>0.65857798453511029</v>
      </c>
      <c r="I66" s="54">
        <f t="shared" si="15"/>
        <v>0.55937637518073802</v>
      </c>
      <c r="J66" s="54">
        <f t="shared" si="16"/>
        <v>0.80059093480857479</v>
      </c>
      <c r="K66" s="54">
        <f t="shared" si="17"/>
        <v>0.83378386873703403</v>
      </c>
    </row>
    <row r="67" spans="1:11" ht="15">
      <c r="A67" s="108" t="s">
        <v>161</v>
      </c>
      <c r="B67" s="103">
        <v>42</v>
      </c>
      <c r="C67" s="103">
        <v>33</v>
      </c>
      <c r="D67" s="103">
        <v>27</v>
      </c>
      <c r="E67" s="104">
        <v>15</v>
      </c>
      <c r="F67" s="105">
        <v>17</v>
      </c>
      <c r="H67" s="131">
        <f t="shared" si="7"/>
        <v>-0.21428571428571427</v>
      </c>
      <c r="I67" s="131"/>
      <c r="J67" s="131"/>
      <c r="K67" s="131"/>
    </row>
    <row r="68" spans="1:11" ht="15">
      <c r="A68" s="19" t="s">
        <v>162</v>
      </c>
      <c r="B68" s="15"/>
      <c r="C68" s="15"/>
      <c r="D68" s="15"/>
      <c r="E68" s="12"/>
      <c r="F68" s="13"/>
      <c r="H68" s="54"/>
      <c r="I68" s="54"/>
      <c r="J68" s="54"/>
      <c r="K68" s="54"/>
    </row>
    <row r="69" spans="1:11" ht="15">
      <c r="A69" s="20" t="s">
        <v>163</v>
      </c>
      <c r="B69" s="14"/>
      <c r="C69" s="14"/>
      <c r="D69" s="14"/>
      <c r="E69" s="12"/>
      <c r="F69" s="13"/>
      <c r="H69" s="54"/>
      <c r="I69" s="54"/>
      <c r="J69" s="54"/>
      <c r="K69" s="54"/>
    </row>
    <row r="70" spans="1:11" ht="30">
      <c r="A70" s="20" t="s">
        <v>164</v>
      </c>
      <c r="B70" s="14">
        <v>39</v>
      </c>
      <c r="C70" s="14">
        <v>39</v>
      </c>
      <c r="D70" s="14">
        <v>39</v>
      </c>
      <c r="E70" s="12">
        <v>40</v>
      </c>
      <c r="F70" s="13">
        <v>40</v>
      </c>
      <c r="H70" s="54">
        <f t="shared" si="7"/>
        <v>0</v>
      </c>
      <c r="I70" s="54">
        <f t="shared" ref="I70:I79" si="18">(D70-$B70)/$B70</f>
        <v>0</v>
      </c>
      <c r="J70" s="54">
        <f t="shared" ref="J70:J79" si="19">(E70-$B70)/$B70</f>
        <v>2.564102564102564E-2</v>
      </c>
      <c r="K70" s="54">
        <f t="shared" ref="K70:K79" si="20">(F70-$B70)/$B70</f>
        <v>2.564102564102564E-2</v>
      </c>
    </row>
    <row r="71" spans="1:11" ht="30">
      <c r="A71" s="20" t="s">
        <v>165</v>
      </c>
      <c r="B71" s="14">
        <v>1</v>
      </c>
      <c r="C71" s="14">
        <v>1</v>
      </c>
      <c r="D71" s="14">
        <v>1</v>
      </c>
      <c r="E71" s="12">
        <v>1</v>
      </c>
      <c r="F71" s="13">
        <v>1</v>
      </c>
      <c r="H71" s="54">
        <f t="shared" si="7"/>
        <v>0</v>
      </c>
      <c r="I71" s="54">
        <f t="shared" si="18"/>
        <v>0</v>
      </c>
      <c r="J71" s="54">
        <f t="shared" si="19"/>
        <v>0</v>
      </c>
      <c r="K71" s="54">
        <f t="shared" si="20"/>
        <v>0</v>
      </c>
    </row>
    <row r="72" spans="1:11" ht="15">
      <c r="A72" s="20" t="s">
        <v>166</v>
      </c>
      <c r="B72" s="14">
        <v>20976</v>
      </c>
      <c r="C72" s="14">
        <v>21422</v>
      </c>
      <c r="D72" s="14">
        <v>21089</v>
      </c>
      <c r="E72" s="12">
        <v>21421</v>
      </c>
      <c r="F72" s="13">
        <v>21630</v>
      </c>
      <c r="H72" s="54">
        <f t="shared" si="7"/>
        <v>2.1262395118230359E-2</v>
      </c>
      <c r="I72" s="54">
        <f t="shared" si="18"/>
        <v>5.3871090770404272E-3</v>
      </c>
      <c r="J72" s="54">
        <f t="shared" si="19"/>
        <v>2.1214721586575135E-2</v>
      </c>
      <c r="K72" s="54">
        <f t="shared" si="20"/>
        <v>3.1178489702517163E-2</v>
      </c>
    </row>
    <row r="73" spans="1:11" ht="15">
      <c r="A73" s="20" t="s">
        <v>148</v>
      </c>
      <c r="B73" s="14">
        <v>18077</v>
      </c>
      <c r="C73" s="14">
        <v>23658</v>
      </c>
      <c r="D73" s="14">
        <v>24556</v>
      </c>
      <c r="E73" s="12">
        <v>14414</v>
      </c>
      <c r="F73" s="13">
        <v>15634</v>
      </c>
      <c r="H73" s="54">
        <f t="shared" si="7"/>
        <v>0.30873485644741938</v>
      </c>
      <c r="I73" s="54">
        <f t="shared" si="18"/>
        <v>0.35841124080323061</v>
      </c>
      <c r="J73" s="54">
        <f t="shared" si="19"/>
        <v>-0.20263318028433921</v>
      </c>
      <c r="K73" s="54">
        <f t="shared" si="20"/>
        <v>-0.13514410576976268</v>
      </c>
    </row>
    <row r="74" spans="1:11" ht="15">
      <c r="A74" s="20" t="s">
        <v>167</v>
      </c>
      <c r="B74" s="14">
        <v>-22854</v>
      </c>
      <c r="C74" s="14">
        <v>-18231</v>
      </c>
      <c r="D74" s="14">
        <v>-20032</v>
      </c>
      <c r="E74" s="12">
        <v>-6257</v>
      </c>
      <c r="F74" s="13">
        <v>-7013</v>
      </c>
      <c r="H74" s="54">
        <f t="shared" si="7"/>
        <v>-0.20228406405880808</v>
      </c>
      <c r="I74" s="54">
        <f t="shared" si="18"/>
        <v>-0.12347947842828388</v>
      </c>
      <c r="J74" s="54">
        <f t="shared" si="19"/>
        <v>-0.72621860505819547</v>
      </c>
      <c r="K74" s="54">
        <f t="shared" si="20"/>
        <v>-0.6931390566202853</v>
      </c>
    </row>
    <row r="75" spans="1:11" ht="15">
      <c r="A75" s="20" t="s">
        <v>159</v>
      </c>
      <c r="B75" s="27">
        <v>-292</v>
      </c>
      <c r="C75" s="27">
        <v>-506</v>
      </c>
      <c r="D75" s="27">
        <v>-848</v>
      </c>
      <c r="E75" s="28">
        <v>-977</v>
      </c>
      <c r="F75" s="29">
        <v>-1122</v>
      </c>
      <c r="H75" s="54">
        <f t="shared" si="7"/>
        <v>0.73287671232876717</v>
      </c>
      <c r="I75" s="54">
        <f t="shared" si="18"/>
        <v>1.904109589041096</v>
      </c>
      <c r="J75" s="54">
        <f t="shared" si="19"/>
        <v>2.345890410958904</v>
      </c>
      <c r="K75" s="54">
        <f t="shared" si="20"/>
        <v>2.8424657534246576</v>
      </c>
    </row>
    <row r="76" spans="1:11" ht="15">
      <c r="A76" s="20" t="s">
        <v>160</v>
      </c>
      <c r="B76" s="14">
        <v>15907</v>
      </c>
      <c r="C76" s="14">
        <v>26383</v>
      </c>
      <c r="D76" s="14">
        <v>24805</v>
      </c>
      <c r="E76" s="14">
        <v>28642</v>
      </c>
      <c r="F76" s="14">
        <v>29170</v>
      </c>
      <c r="H76" s="54">
        <f t="shared" si="7"/>
        <v>0.65857798453511029</v>
      </c>
      <c r="I76" s="54">
        <f t="shared" si="18"/>
        <v>0.55937637518073802</v>
      </c>
      <c r="J76" s="54">
        <f t="shared" si="19"/>
        <v>0.80059093480857479</v>
      </c>
      <c r="K76" s="54">
        <f t="shared" si="20"/>
        <v>0.83378386873703403</v>
      </c>
    </row>
    <row r="77" spans="1:11" ht="15">
      <c r="A77" s="20" t="s">
        <v>161</v>
      </c>
      <c r="B77" s="27">
        <v>42</v>
      </c>
      <c r="C77" s="27">
        <v>33</v>
      </c>
      <c r="D77" s="27">
        <v>27</v>
      </c>
      <c r="E77" s="28">
        <v>15</v>
      </c>
      <c r="F77" s="29">
        <v>17</v>
      </c>
      <c r="H77" s="131">
        <f t="shared" si="7"/>
        <v>-0.21428571428571427</v>
      </c>
      <c r="I77" s="131">
        <f t="shared" si="18"/>
        <v>-0.35714285714285715</v>
      </c>
      <c r="J77" s="131">
        <f t="shared" si="19"/>
        <v>-0.6428571428571429</v>
      </c>
      <c r="K77" s="131">
        <f t="shared" si="20"/>
        <v>-0.59523809523809523</v>
      </c>
    </row>
    <row r="78" spans="1:11" ht="15">
      <c r="A78" s="19" t="s">
        <v>168</v>
      </c>
      <c r="B78" s="15">
        <f>+B76+B77</f>
        <v>15949</v>
      </c>
      <c r="C78" s="15">
        <f t="shared" ref="C78:E78" si="21">+C76+C77</f>
        <v>26416</v>
      </c>
      <c r="D78" s="15">
        <f t="shared" si="21"/>
        <v>24832</v>
      </c>
      <c r="E78" s="15">
        <f t="shared" si="21"/>
        <v>28657</v>
      </c>
      <c r="F78" s="15">
        <f>+F76+F77</f>
        <v>29187</v>
      </c>
      <c r="H78" s="131">
        <f t="shared" si="7"/>
        <v>0.6562793905574017</v>
      </c>
      <c r="I78" s="131">
        <f t="shared" si="18"/>
        <v>0.55696281898551636</v>
      </c>
      <c r="J78" s="131">
        <f t="shared" si="19"/>
        <v>0.79678976738353502</v>
      </c>
      <c r="K78" s="131">
        <f t="shared" si="20"/>
        <v>0.83002069095241082</v>
      </c>
    </row>
    <row r="79" spans="1:11" ht="15">
      <c r="A79" s="19" t="s">
        <v>169</v>
      </c>
      <c r="B79" s="26">
        <f>+B78+B66+B67</f>
        <v>31898</v>
      </c>
      <c r="C79" s="26">
        <f t="shared" ref="C79:F79" si="22">+C78+C66+C67</f>
        <v>52832</v>
      </c>
      <c r="D79" s="26">
        <f t="shared" si="22"/>
        <v>49664</v>
      </c>
      <c r="E79" s="26">
        <f t="shared" si="22"/>
        <v>57314</v>
      </c>
      <c r="F79" s="26">
        <f t="shared" si="22"/>
        <v>58374</v>
      </c>
      <c r="H79" s="133">
        <f t="shared" si="7"/>
        <v>0.6562793905574017</v>
      </c>
      <c r="I79" s="133">
        <f t="shared" si="18"/>
        <v>0.55696281898551636</v>
      </c>
      <c r="J79" s="133">
        <f t="shared" si="19"/>
        <v>0.79678976738353502</v>
      </c>
      <c r="K79" s="133">
        <f t="shared" si="20"/>
        <v>0.83002069095241082</v>
      </c>
    </row>
    <row r="80" spans="1:11" ht="14">
      <c r="A80" s="20"/>
      <c r="B80" s="3"/>
      <c r="C80" s="3"/>
      <c r="D80" s="3"/>
      <c r="E80" s="3"/>
      <c r="F80" s="1"/>
    </row>
    <row r="81" spans="1:6" ht="14">
      <c r="A81" s="3"/>
      <c r="B81" s="3"/>
      <c r="C81" s="2"/>
      <c r="D81" s="2"/>
      <c r="E81" s="2"/>
      <c r="F81" s="2"/>
    </row>
    <row r="82" spans="1:6" ht="14">
      <c r="B82" s="3"/>
      <c r="C82" s="2"/>
      <c r="D82" s="2"/>
      <c r="E82" s="2"/>
      <c r="F82" s="2"/>
    </row>
    <row r="83" spans="1:6" ht="14">
      <c r="A83" s="3"/>
      <c r="B83" s="3"/>
      <c r="C83" s="2"/>
      <c r="D83" s="2"/>
      <c r="E83" s="2"/>
      <c r="F83" s="2"/>
    </row>
    <row r="84" spans="1:6" ht="14">
      <c r="A84" s="3"/>
      <c r="B84" s="3"/>
      <c r="C84" s="2"/>
      <c r="D84" s="2"/>
      <c r="E84" s="2"/>
      <c r="F84" s="2"/>
    </row>
    <row r="85" spans="1:6" ht="14">
      <c r="A85" s="3"/>
      <c r="B85" s="3"/>
      <c r="C85" s="2"/>
      <c r="D85" s="2"/>
      <c r="E85" s="2"/>
      <c r="F85" s="2"/>
    </row>
    <row r="86" spans="1:6" ht="14">
      <c r="A86" s="3"/>
      <c r="B86" s="3"/>
      <c r="C86" s="2"/>
      <c r="D86" s="2"/>
      <c r="E86" s="2"/>
      <c r="F86" s="2"/>
    </row>
    <row r="87" spans="1:6" ht="14">
      <c r="A87" s="3"/>
      <c r="B87" s="3"/>
      <c r="C87" s="2"/>
      <c r="D87" s="2"/>
      <c r="E87" s="2"/>
      <c r="F87" s="2"/>
    </row>
    <row r="88" spans="1:6" ht="14">
      <c r="A88" s="3"/>
      <c r="B88" s="3"/>
      <c r="C88" s="2"/>
      <c r="D88" s="2"/>
      <c r="E88" s="2"/>
      <c r="F88" s="2"/>
    </row>
    <row r="89" spans="1:6" ht="14">
      <c r="A89" s="3"/>
      <c r="B89" s="3"/>
      <c r="C89" s="2"/>
      <c r="D89" s="2"/>
      <c r="E89" s="2"/>
      <c r="F89" s="2"/>
    </row>
    <row r="90" spans="1:6" ht="14">
      <c r="A90" s="3"/>
      <c r="B90" s="3"/>
      <c r="C90" s="2"/>
      <c r="D90" s="2"/>
      <c r="E90" s="2"/>
      <c r="F90" s="2"/>
    </row>
    <row r="91" spans="1:6" ht="14">
      <c r="A91" s="3"/>
      <c r="B91" s="3"/>
      <c r="C91" s="2"/>
      <c r="D91" s="2"/>
      <c r="E91" s="2"/>
      <c r="F91" s="2"/>
    </row>
    <row r="92" spans="1:6" ht="14">
      <c r="A92" s="3"/>
      <c r="B92" s="3"/>
      <c r="C92" s="2"/>
      <c r="D92" s="2"/>
      <c r="E92" s="2"/>
      <c r="F92" s="2"/>
    </row>
    <row r="93" spans="1:6" ht="14">
      <c r="A93" s="3"/>
      <c r="B93" s="3"/>
      <c r="C93" s="2"/>
      <c r="D93" s="2"/>
      <c r="E93" s="2"/>
      <c r="F93" s="2"/>
    </row>
    <row r="94" spans="1:6" ht="14">
      <c r="A94" s="3"/>
      <c r="B94" s="3"/>
      <c r="C94" s="2"/>
      <c r="D94" s="2"/>
      <c r="E94" s="2"/>
      <c r="F94" s="2"/>
    </row>
    <row r="95" spans="1:6" ht="14">
      <c r="A95" s="3"/>
      <c r="B95" s="3"/>
      <c r="C95" s="2"/>
      <c r="D95" s="2"/>
      <c r="E95" s="2"/>
      <c r="F95" s="2"/>
    </row>
    <row r="96" spans="1:6" ht="14">
      <c r="A96" s="3"/>
      <c r="B96" s="3"/>
      <c r="C96" s="2"/>
      <c r="D96" s="2"/>
      <c r="E96" s="2"/>
      <c r="F96" s="2"/>
    </row>
    <row r="97" spans="1:6" ht="14">
      <c r="A97" s="3"/>
      <c r="B97" s="3"/>
      <c r="C97" s="2"/>
      <c r="D97" s="2"/>
      <c r="E97" s="2"/>
      <c r="F97" s="2"/>
    </row>
    <row r="98" spans="1:6" ht="14">
      <c r="A98" s="20"/>
      <c r="B98" s="3"/>
      <c r="C98" s="3"/>
      <c r="D98" s="3"/>
      <c r="E98" s="3"/>
      <c r="F98" s="1"/>
    </row>
    <row r="99" spans="1:6" ht="14">
      <c r="A99" s="21"/>
      <c r="B99" s="2"/>
      <c r="C99" s="2"/>
      <c r="D99" s="2"/>
      <c r="E99" s="2"/>
      <c r="F99" s="9"/>
    </row>
    <row r="100" spans="1:6" ht="14">
      <c r="A100" s="21"/>
      <c r="B100" s="2"/>
      <c r="C100" s="2"/>
      <c r="D100" s="2"/>
      <c r="E100" s="2"/>
      <c r="F100" s="9"/>
    </row>
    <row r="101" spans="1:6" ht="14">
      <c r="A101" s="21"/>
      <c r="B101" s="2"/>
      <c r="C101" s="2"/>
      <c r="D101" s="2"/>
      <c r="E101" s="2"/>
      <c r="F101" s="9"/>
    </row>
    <row r="102" spans="1:6" ht="14">
      <c r="A102" s="21"/>
      <c r="B102" s="2"/>
      <c r="C102" s="2"/>
      <c r="D102" s="2"/>
      <c r="E102" s="2"/>
      <c r="F102" s="9"/>
    </row>
    <row r="103" spans="1:6" ht="14">
      <c r="A103" s="21"/>
      <c r="B103" s="2"/>
      <c r="C103" s="2"/>
      <c r="D103" s="2"/>
      <c r="E103" s="2"/>
      <c r="F103" s="9"/>
    </row>
    <row r="104" spans="1:6" ht="14">
      <c r="A104" s="21"/>
      <c r="B104" s="2"/>
      <c r="C104" s="2"/>
      <c r="D104" s="2"/>
      <c r="E104" s="2"/>
      <c r="F104" s="9"/>
    </row>
    <row r="105" spans="1:6" ht="14">
      <c r="A105" s="21"/>
      <c r="B105" s="2"/>
      <c r="C105" s="2"/>
      <c r="D105" s="2"/>
      <c r="E105" s="2"/>
      <c r="F105" s="9"/>
    </row>
    <row r="106" spans="1:6" ht="14">
      <c r="A106" s="21"/>
      <c r="B106" s="2"/>
      <c r="C106" s="2"/>
      <c r="D106" s="2"/>
      <c r="E106" s="2"/>
      <c r="F106" s="9"/>
    </row>
    <row r="107" spans="1:6" ht="14">
      <c r="A107" s="21"/>
      <c r="B107" s="2"/>
      <c r="C107" s="2"/>
      <c r="D107" s="2"/>
      <c r="E107" s="2"/>
      <c r="F107" s="9"/>
    </row>
    <row r="108" spans="1:6" ht="14">
      <c r="A108" s="21"/>
      <c r="B108" s="2"/>
      <c r="C108" s="2"/>
      <c r="D108" s="2"/>
      <c r="E108" s="2"/>
      <c r="F108" s="9"/>
    </row>
    <row r="109" spans="1:6" ht="14">
      <c r="A109" s="21"/>
      <c r="B109" s="2"/>
      <c r="C109" s="2"/>
      <c r="D109" s="2"/>
      <c r="E109" s="2"/>
      <c r="F109" s="9"/>
    </row>
    <row r="110" spans="1:6" ht="14">
      <c r="A110" s="21"/>
      <c r="B110" s="2"/>
      <c r="C110" s="2"/>
      <c r="D110" s="2"/>
      <c r="E110" s="2"/>
      <c r="F110" s="9"/>
    </row>
    <row r="111" spans="1:6" ht="14">
      <c r="A111" s="21"/>
      <c r="B111" s="2"/>
      <c r="C111" s="2"/>
      <c r="D111" s="2"/>
      <c r="E111" s="2"/>
      <c r="F111" s="9"/>
    </row>
    <row r="112" spans="1:6" ht="14">
      <c r="A112" s="21"/>
      <c r="B112" s="2"/>
      <c r="C112" s="2"/>
      <c r="D112" s="2"/>
      <c r="E112" s="2"/>
      <c r="F112" s="9"/>
    </row>
    <row r="113" spans="1:6" ht="14">
      <c r="A113" s="21"/>
      <c r="B113" s="2"/>
      <c r="C113" s="2"/>
      <c r="D113" s="2"/>
      <c r="E113" s="2"/>
      <c r="F113" s="9"/>
    </row>
    <row r="114" spans="1:6" ht="14">
      <c r="A114" s="21"/>
      <c r="B114" s="2"/>
      <c r="C114" s="2"/>
      <c r="D114" s="2"/>
      <c r="E114" s="2"/>
      <c r="F114" s="9"/>
    </row>
    <row r="115" spans="1:6" ht="14">
      <c r="A115" s="21"/>
      <c r="B115" s="2"/>
      <c r="C115" s="2"/>
      <c r="D115" s="2"/>
      <c r="E115" s="2"/>
      <c r="F115" s="9"/>
    </row>
    <row r="116" spans="1:6" ht="14">
      <c r="A116" s="21"/>
      <c r="B116" s="2"/>
      <c r="C116" s="2"/>
      <c r="D116" s="2"/>
      <c r="E116" s="2"/>
      <c r="F116" s="9"/>
    </row>
    <row r="117" spans="1:6" ht="14">
      <c r="A117" s="21"/>
      <c r="B117" s="2"/>
      <c r="C117" s="2"/>
      <c r="D117" s="2"/>
      <c r="E117" s="2"/>
      <c r="F117" s="9"/>
    </row>
    <row r="118" spans="1:6" ht="14">
      <c r="A118" s="21"/>
      <c r="B118" s="2"/>
      <c r="C118" s="2"/>
      <c r="D118" s="2"/>
      <c r="E118" s="2"/>
      <c r="F118" s="9"/>
    </row>
    <row r="119" spans="1:6" ht="14">
      <c r="A119" s="21"/>
      <c r="B119" s="2"/>
      <c r="C119" s="2"/>
      <c r="D119" s="2"/>
      <c r="E119" s="2"/>
      <c r="F119" s="9"/>
    </row>
    <row r="120" spans="1:6" ht="14">
      <c r="A120" s="21"/>
      <c r="B120" s="2"/>
      <c r="C120" s="2"/>
      <c r="D120" s="2"/>
      <c r="E120" s="2"/>
      <c r="F120" s="9"/>
    </row>
    <row r="121" spans="1:6" ht="14">
      <c r="A121" s="21"/>
      <c r="B121" s="2"/>
      <c r="C121" s="2"/>
      <c r="D121" s="2"/>
      <c r="E121" s="2"/>
      <c r="F121" s="9"/>
    </row>
    <row r="122" spans="1:6" ht="14">
      <c r="A122" s="21"/>
      <c r="B122" s="2"/>
      <c r="C122" s="2"/>
      <c r="D122" s="2"/>
      <c r="E122" s="2"/>
      <c r="F122" s="9"/>
    </row>
    <row r="123" spans="1:6" ht="14">
      <c r="A123" s="21"/>
      <c r="B123" s="2"/>
      <c r="C123" s="2"/>
      <c r="D123" s="2"/>
      <c r="E123" s="2"/>
      <c r="F123" s="9"/>
    </row>
    <row r="124" spans="1:6" ht="14">
      <c r="A124" s="21"/>
      <c r="B124" s="2"/>
      <c r="C124" s="2"/>
      <c r="D124" s="2"/>
      <c r="E124" s="2"/>
      <c r="F124" s="9"/>
    </row>
    <row r="125" spans="1:6" ht="14">
      <c r="A125" s="21"/>
      <c r="B125" s="2"/>
      <c r="C125" s="2"/>
      <c r="D125" s="2"/>
      <c r="E125" s="2"/>
      <c r="F125" s="9"/>
    </row>
    <row r="126" spans="1:6" ht="14">
      <c r="A126" s="21"/>
      <c r="B126" s="2"/>
      <c r="C126" s="2"/>
      <c r="D126" s="2"/>
      <c r="E126" s="2"/>
      <c r="F126" s="9"/>
    </row>
    <row r="127" spans="1:6" ht="14">
      <c r="A127" s="21"/>
      <c r="B127" s="2"/>
      <c r="C127" s="2"/>
      <c r="D127" s="2"/>
      <c r="E127" s="2"/>
      <c r="F127" s="9"/>
    </row>
    <row r="128" spans="1:6" ht="14">
      <c r="A128" s="21"/>
      <c r="B128" s="2"/>
      <c r="C128" s="2"/>
      <c r="D128" s="2"/>
      <c r="E128" s="2"/>
      <c r="F128" s="9"/>
    </row>
    <row r="129" spans="1:6" ht="14">
      <c r="A129" s="21"/>
      <c r="B129" s="2"/>
      <c r="C129" s="2"/>
      <c r="D129" s="2"/>
      <c r="E129" s="2"/>
      <c r="F129" s="9"/>
    </row>
    <row r="130" spans="1:6" ht="14">
      <c r="A130" s="21"/>
      <c r="B130" s="2"/>
      <c r="C130" s="2"/>
      <c r="D130" s="2"/>
      <c r="E130" s="2"/>
      <c r="F130" s="9"/>
    </row>
    <row r="131" spans="1:6" ht="14">
      <c r="A131" s="21"/>
      <c r="B131" s="2"/>
      <c r="C131" s="2"/>
      <c r="D131" s="2"/>
      <c r="E131" s="2"/>
      <c r="F131" s="9"/>
    </row>
    <row r="132" spans="1:6" ht="14">
      <c r="A132" s="21"/>
      <c r="B132" s="2"/>
      <c r="C132" s="2"/>
      <c r="D132" s="2"/>
      <c r="E132" s="2"/>
      <c r="F132" s="9"/>
    </row>
    <row r="133" spans="1:6" ht="14">
      <c r="A133" s="21"/>
      <c r="B133" s="2"/>
      <c r="C133" s="2"/>
      <c r="D133" s="2"/>
      <c r="E133" s="2"/>
      <c r="F133" s="9"/>
    </row>
    <row r="134" spans="1:6" ht="14">
      <c r="A134" s="21"/>
      <c r="B134" s="2"/>
      <c r="C134" s="2"/>
      <c r="D134" s="2"/>
      <c r="E134" s="2"/>
      <c r="F134" s="9"/>
    </row>
    <row r="135" spans="1:6" ht="14">
      <c r="A135" s="21"/>
      <c r="B135" s="2"/>
      <c r="C135" s="2"/>
      <c r="D135" s="2"/>
      <c r="E135" s="2"/>
      <c r="F135" s="9"/>
    </row>
    <row r="136" spans="1:6" ht="14">
      <c r="A136" s="21"/>
      <c r="B136" s="2"/>
      <c r="C136" s="2"/>
      <c r="D136" s="2"/>
      <c r="E136" s="2"/>
      <c r="F136" s="9"/>
    </row>
    <row r="137" spans="1:6" ht="14">
      <c r="A137" s="21"/>
      <c r="B137" s="2"/>
      <c r="C137" s="2"/>
      <c r="D137" s="2"/>
      <c r="E137" s="2"/>
      <c r="F137" s="9"/>
    </row>
    <row r="138" spans="1:6" ht="14">
      <c r="A138" s="21"/>
      <c r="B138" s="2"/>
      <c r="C138" s="2"/>
      <c r="D138" s="2"/>
      <c r="E138" s="2"/>
      <c r="F138" s="9"/>
    </row>
    <row r="139" spans="1:6" ht="14">
      <c r="A139" s="21"/>
      <c r="B139" s="2"/>
      <c r="C139" s="2"/>
      <c r="D139" s="2"/>
      <c r="E139" s="2"/>
      <c r="F139" s="9"/>
    </row>
    <row r="140" spans="1:6" ht="14">
      <c r="A140" s="21"/>
      <c r="B140" s="2"/>
      <c r="C140" s="2"/>
      <c r="D140" s="2"/>
      <c r="E140" s="2"/>
      <c r="F140" s="9"/>
    </row>
    <row r="141" spans="1:6" ht="14">
      <c r="A141" s="21"/>
      <c r="B141" s="2"/>
      <c r="C141" s="2"/>
      <c r="D141" s="2"/>
      <c r="E141" s="2"/>
      <c r="F141" s="9"/>
    </row>
    <row r="142" spans="1:6" ht="14">
      <c r="A142" s="21"/>
      <c r="B142" s="2"/>
      <c r="C142" s="2"/>
      <c r="D142" s="2"/>
      <c r="E142" s="2"/>
      <c r="F142" s="9"/>
    </row>
    <row r="143" spans="1:6" ht="14">
      <c r="A143" s="21"/>
      <c r="B143" s="2"/>
      <c r="C143" s="2"/>
      <c r="D143" s="2"/>
      <c r="E143" s="2"/>
      <c r="F143" s="9"/>
    </row>
    <row r="144" spans="1:6" ht="14">
      <c r="A144" s="21"/>
      <c r="B144" s="2"/>
      <c r="C144" s="2"/>
      <c r="D144" s="2"/>
      <c r="E144" s="2"/>
      <c r="F144" s="9"/>
    </row>
    <row r="145" spans="1:6" ht="14">
      <c r="A145" s="21"/>
      <c r="B145" s="2"/>
      <c r="C145" s="2"/>
      <c r="D145" s="2"/>
      <c r="E145" s="2"/>
      <c r="F145" s="9"/>
    </row>
    <row r="146" spans="1:6" ht="14">
      <c r="A146" s="21"/>
      <c r="B146" s="2"/>
      <c r="C146" s="2"/>
      <c r="D146" s="2"/>
      <c r="E146" s="2"/>
      <c r="F146" s="9"/>
    </row>
    <row r="147" spans="1:6" ht="14">
      <c r="A147" s="21"/>
      <c r="B147" s="2"/>
      <c r="C147" s="2"/>
      <c r="D147" s="2"/>
      <c r="E147" s="2"/>
      <c r="F147" s="9"/>
    </row>
    <row r="148" spans="1:6" ht="14">
      <c r="A148" s="21"/>
      <c r="B148" s="2"/>
      <c r="C148" s="2"/>
      <c r="D148" s="2"/>
      <c r="E148" s="2"/>
      <c r="F148" s="9"/>
    </row>
    <row r="149" spans="1:6" ht="14">
      <c r="A149" s="21"/>
      <c r="B149" s="2"/>
      <c r="C149" s="2"/>
      <c r="D149" s="2"/>
      <c r="E149" s="2"/>
      <c r="F149" s="9"/>
    </row>
    <row r="150" spans="1:6" ht="14">
      <c r="A150" s="21"/>
      <c r="B150" s="2"/>
      <c r="C150" s="2"/>
      <c r="D150" s="2"/>
      <c r="E150" s="2"/>
      <c r="F150" s="9"/>
    </row>
    <row r="151" spans="1:6" ht="14">
      <c r="A151" s="21"/>
      <c r="B151" s="2"/>
      <c r="C151" s="2"/>
      <c r="D151" s="2"/>
      <c r="E151" s="2"/>
      <c r="F151" s="9"/>
    </row>
    <row r="152" spans="1:6" ht="14">
      <c r="A152" s="21"/>
      <c r="B152" s="2"/>
      <c r="C152" s="2"/>
      <c r="D152" s="2"/>
      <c r="E152" s="2"/>
      <c r="F152" s="9"/>
    </row>
    <row r="153" spans="1:6" ht="14">
      <c r="A153" s="21"/>
      <c r="B153" s="2"/>
      <c r="C153" s="2"/>
      <c r="D153" s="2"/>
      <c r="E153" s="2"/>
      <c r="F153" s="9"/>
    </row>
    <row r="154" spans="1:6" ht="14">
      <c r="A154" s="21"/>
      <c r="B154" s="2"/>
      <c r="C154" s="2"/>
      <c r="D154" s="2"/>
      <c r="E154" s="2"/>
      <c r="F154" s="9"/>
    </row>
    <row r="155" spans="1:6" ht="14">
      <c r="A155" s="21"/>
      <c r="B155" s="2"/>
      <c r="C155" s="2"/>
      <c r="D155" s="2"/>
      <c r="E155" s="2"/>
      <c r="F155" s="9"/>
    </row>
    <row r="156" spans="1:6" ht="14">
      <c r="A156" s="21"/>
      <c r="B156" s="2"/>
      <c r="C156" s="2"/>
      <c r="D156" s="2"/>
      <c r="E156" s="2"/>
      <c r="F156" s="9"/>
    </row>
    <row r="157" spans="1:6" ht="14">
      <c r="A157" s="21"/>
      <c r="B157" s="2"/>
      <c r="C157" s="2"/>
      <c r="D157" s="2"/>
      <c r="E157" s="2"/>
      <c r="F157" s="9"/>
    </row>
    <row r="158" spans="1:6" ht="14">
      <c r="A158" s="21"/>
      <c r="B158" s="2"/>
      <c r="C158" s="2"/>
      <c r="D158" s="2"/>
      <c r="E158" s="2"/>
      <c r="F158" s="9"/>
    </row>
    <row r="159" spans="1:6" ht="14">
      <c r="A159" s="21"/>
      <c r="B159" s="2"/>
      <c r="C159" s="2"/>
      <c r="D159" s="2"/>
      <c r="E159" s="2"/>
      <c r="F159" s="9"/>
    </row>
    <row r="160" spans="1:6" ht="14">
      <c r="A160" s="21"/>
      <c r="B160" s="2"/>
      <c r="C160" s="2"/>
      <c r="D160" s="2"/>
      <c r="E160" s="2"/>
      <c r="F160" s="9"/>
    </row>
    <row r="161" spans="1:6" ht="14">
      <c r="A161" s="21"/>
      <c r="B161" s="2"/>
      <c r="C161" s="2"/>
      <c r="D161" s="2"/>
      <c r="E161" s="2"/>
      <c r="F161" s="9"/>
    </row>
    <row r="162" spans="1:6" ht="14">
      <c r="A162" s="21"/>
      <c r="B162" s="2"/>
      <c r="C162" s="2"/>
      <c r="D162" s="2"/>
      <c r="E162" s="2"/>
      <c r="F162" s="9"/>
    </row>
    <row r="163" spans="1:6" ht="14">
      <c r="A163" s="21"/>
      <c r="B163" s="2"/>
      <c r="C163" s="2"/>
      <c r="D163" s="2"/>
      <c r="E163" s="2"/>
      <c r="F163" s="9"/>
    </row>
    <row r="164" spans="1:6" ht="14">
      <c r="A164" s="21"/>
      <c r="B164" s="2"/>
      <c r="C164" s="2"/>
      <c r="D164" s="2"/>
      <c r="E164" s="2"/>
      <c r="F164" s="9"/>
    </row>
    <row r="165" spans="1:6" ht="14">
      <c r="A165" s="21"/>
      <c r="B165" s="2"/>
      <c r="C165" s="2"/>
      <c r="D165" s="2"/>
      <c r="E165" s="2"/>
      <c r="F165" s="9"/>
    </row>
    <row r="166" spans="1:6" ht="14">
      <c r="A166" s="21"/>
      <c r="B166" s="2"/>
      <c r="C166" s="2"/>
      <c r="D166" s="2"/>
      <c r="E166" s="2"/>
      <c r="F166" s="9"/>
    </row>
    <row r="167" spans="1:6" ht="14">
      <c r="A167" s="21"/>
      <c r="B167" s="2"/>
      <c r="C167" s="2"/>
      <c r="D167" s="2"/>
      <c r="E167" s="2"/>
      <c r="F167" s="9"/>
    </row>
    <row r="168" spans="1:6" ht="14">
      <c r="A168" s="21"/>
      <c r="B168" s="2"/>
      <c r="C168" s="2"/>
      <c r="D168" s="2"/>
      <c r="E168" s="2"/>
      <c r="F168" s="9"/>
    </row>
    <row r="169" spans="1:6" ht="14">
      <c r="A169" s="21"/>
      <c r="B169" s="2"/>
      <c r="C169" s="2"/>
      <c r="D169" s="2"/>
      <c r="E169" s="2"/>
      <c r="F169" s="9"/>
    </row>
    <row r="170" spans="1:6" ht="14">
      <c r="A170" s="21"/>
      <c r="B170" s="2"/>
      <c r="C170" s="2"/>
      <c r="D170" s="2"/>
      <c r="E170" s="2"/>
      <c r="F170" s="9"/>
    </row>
    <row r="171" spans="1:6" ht="14">
      <c r="A171" s="21"/>
      <c r="B171" s="2"/>
      <c r="C171" s="2"/>
      <c r="D171" s="2"/>
      <c r="E171" s="2"/>
      <c r="F171" s="9"/>
    </row>
    <row r="172" spans="1:6" ht="14">
      <c r="A172" s="21"/>
      <c r="B172" s="2"/>
      <c r="C172" s="2"/>
      <c r="D172" s="2"/>
      <c r="E172" s="2"/>
      <c r="F172" s="9"/>
    </row>
    <row r="173" spans="1:6" ht="14">
      <c r="A173" s="21"/>
      <c r="B173" s="2"/>
      <c r="C173" s="2"/>
      <c r="D173" s="2"/>
      <c r="E173" s="2"/>
      <c r="F173" s="9"/>
    </row>
    <row r="174" spans="1:6" ht="14">
      <c r="A174" s="21"/>
      <c r="B174" s="2"/>
      <c r="C174" s="2"/>
      <c r="D174" s="2"/>
      <c r="E174" s="2"/>
      <c r="F174" s="9"/>
    </row>
    <row r="175" spans="1:6" ht="14">
      <c r="A175" s="21"/>
      <c r="B175" s="2"/>
      <c r="C175" s="2"/>
      <c r="D175" s="2"/>
      <c r="E175" s="2"/>
      <c r="F175" s="9"/>
    </row>
    <row r="176" spans="1:6" ht="14">
      <c r="A176" s="21"/>
      <c r="B176" s="2"/>
      <c r="C176" s="2"/>
      <c r="D176" s="2"/>
      <c r="E176" s="2"/>
      <c r="F176" s="9"/>
    </row>
    <row r="177" spans="1:6" ht="14">
      <c r="A177" s="21"/>
      <c r="B177" s="2"/>
      <c r="C177" s="2"/>
      <c r="D177" s="2"/>
      <c r="E177" s="2"/>
      <c r="F177" s="9"/>
    </row>
    <row r="178" spans="1:6" ht="14">
      <c r="A178" s="21"/>
      <c r="B178" s="2"/>
      <c r="C178" s="2"/>
      <c r="D178" s="2"/>
      <c r="E178" s="2"/>
      <c r="F178" s="9"/>
    </row>
    <row r="179" spans="1:6" ht="14">
      <c r="A179" s="21"/>
      <c r="B179" s="2"/>
      <c r="C179" s="2"/>
      <c r="D179" s="2"/>
      <c r="E179" s="2"/>
      <c r="F179" s="9"/>
    </row>
    <row r="180" spans="1:6" ht="14">
      <c r="A180" s="21"/>
      <c r="B180" s="2"/>
      <c r="C180" s="2"/>
      <c r="D180" s="2"/>
      <c r="E180" s="2"/>
      <c r="F180" s="9"/>
    </row>
    <row r="181" spans="1:6" ht="14">
      <c r="A181" s="21"/>
      <c r="B181" s="2"/>
      <c r="C181" s="2"/>
      <c r="D181" s="2"/>
      <c r="E181" s="2"/>
      <c r="F181" s="9"/>
    </row>
    <row r="182" spans="1:6" ht="14">
      <c r="A182" s="21"/>
      <c r="B182" s="2"/>
      <c r="C182" s="2"/>
      <c r="D182" s="2"/>
      <c r="E182" s="2"/>
      <c r="F182" s="9"/>
    </row>
    <row r="183" spans="1:6" ht="14">
      <c r="A183" s="21"/>
      <c r="B183" s="2"/>
      <c r="C183" s="2"/>
      <c r="D183" s="2"/>
      <c r="E183" s="2"/>
      <c r="F183" s="9"/>
    </row>
    <row r="184" spans="1:6" ht="14">
      <c r="A184" s="21"/>
      <c r="B184" s="2"/>
      <c r="C184" s="2"/>
      <c r="D184" s="2"/>
      <c r="E184" s="2"/>
      <c r="F184" s="9"/>
    </row>
    <row r="185" spans="1:6" ht="14">
      <c r="A185" s="21"/>
      <c r="B185" s="2"/>
      <c r="C185" s="2"/>
      <c r="D185" s="2"/>
      <c r="E185" s="2"/>
      <c r="F185" s="9"/>
    </row>
    <row r="186" spans="1:6" ht="14">
      <c r="A186" s="21"/>
      <c r="B186" s="2"/>
      <c r="C186" s="2"/>
      <c r="D186" s="2"/>
      <c r="E186" s="2"/>
      <c r="F186" s="9"/>
    </row>
    <row r="187" spans="1:6" ht="14">
      <c r="A187" s="21"/>
      <c r="B187" s="2"/>
      <c r="C187" s="2"/>
      <c r="D187" s="2"/>
      <c r="E187" s="2"/>
      <c r="F187" s="9"/>
    </row>
    <row r="188" spans="1:6" ht="14">
      <c r="A188" s="21"/>
      <c r="B188" s="2"/>
      <c r="C188" s="2"/>
      <c r="D188" s="2"/>
      <c r="E188" s="2"/>
      <c r="F188" s="9"/>
    </row>
    <row r="189" spans="1:6" ht="14">
      <c r="A189" s="21"/>
      <c r="B189" s="2"/>
      <c r="C189" s="2"/>
      <c r="D189" s="2"/>
      <c r="E189" s="2"/>
      <c r="F189" s="9"/>
    </row>
    <row r="190" spans="1:6" ht="14">
      <c r="A190" s="21"/>
      <c r="B190" s="2"/>
      <c r="C190" s="2"/>
      <c r="D190" s="2"/>
      <c r="E190" s="2"/>
      <c r="F190" s="9"/>
    </row>
    <row r="191" spans="1:6" ht="14">
      <c r="A191" s="21"/>
      <c r="B191" s="2"/>
      <c r="C191" s="2"/>
      <c r="D191" s="2"/>
      <c r="E191" s="2"/>
      <c r="F191" s="9"/>
    </row>
    <row r="192" spans="1:6" ht="14">
      <c r="A192" s="21"/>
      <c r="B192" s="2"/>
      <c r="C192" s="2"/>
      <c r="D192" s="2"/>
      <c r="E192" s="2"/>
      <c r="F192" s="9"/>
    </row>
    <row r="193" spans="1:6" ht="14">
      <c r="A193" s="21"/>
      <c r="B193" s="2"/>
      <c r="C193" s="2"/>
      <c r="D193" s="2"/>
      <c r="E193" s="2"/>
      <c r="F193" s="9"/>
    </row>
    <row r="194" spans="1:6" ht="14">
      <c r="A194" s="21"/>
      <c r="B194" s="2"/>
      <c r="C194" s="2"/>
      <c r="D194" s="2"/>
      <c r="E194" s="2"/>
      <c r="F194" s="9"/>
    </row>
  </sheetData>
  <mergeCells count="8">
    <mergeCell ref="A27:F27"/>
    <mergeCell ref="A28:F28"/>
    <mergeCell ref="A29:F29"/>
    <mergeCell ref="H1:K1"/>
    <mergeCell ref="A1:F1"/>
    <mergeCell ref="A3:F3"/>
    <mergeCell ref="A4:F4"/>
    <mergeCell ref="A2:F2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2"/>
  <sheetViews>
    <sheetView tabSelected="1" workbookViewId="0">
      <selection activeCell="N9" sqref="N9"/>
    </sheetView>
  </sheetViews>
  <sheetFormatPr baseColWidth="10" defaultColWidth="8.83203125" defaultRowHeight="13"/>
  <cols>
    <col min="1" max="1" width="54.1640625" customWidth="1"/>
    <col min="2" max="2" width="15" customWidth="1"/>
    <col min="3" max="3" width="16.1640625" customWidth="1"/>
    <col min="4" max="4" width="14.33203125" customWidth="1"/>
    <col min="5" max="6" width="14.1640625" customWidth="1"/>
    <col min="7" max="7" width="6.6640625" customWidth="1"/>
    <col min="8" max="8" width="10.5" bestFit="1" customWidth="1"/>
  </cols>
  <sheetData>
    <row r="1" spans="1:12" ht="21">
      <c r="A1" s="145" t="s">
        <v>0</v>
      </c>
      <c r="B1" s="145"/>
      <c r="C1" s="145"/>
      <c r="D1" s="145"/>
      <c r="E1" s="146"/>
      <c r="F1" s="146"/>
      <c r="G1" s="45"/>
      <c r="H1" s="151" t="s">
        <v>176</v>
      </c>
      <c r="I1" s="151"/>
      <c r="J1" s="151"/>
      <c r="K1" s="151"/>
      <c r="L1" s="151"/>
    </row>
    <row r="2" spans="1:12" ht="14">
      <c r="A2" s="147" t="s">
        <v>1</v>
      </c>
      <c r="B2" s="148"/>
      <c r="C2" s="148"/>
      <c r="D2" s="148"/>
      <c r="E2" s="149"/>
      <c r="F2" s="150"/>
      <c r="G2" s="44"/>
      <c r="H2" s="51"/>
      <c r="I2" s="51"/>
      <c r="J2" s="51"/>
      <c r="K2" s="51"/>
      <c r="L2" s="51"/>
    </row>
    <row r="3" spans="1:12" ht="14">
      <c r="A3" s="141" t="s">
        <v>2</v>
      </c>
      <c r="B3" s="142"/>
      <c r="C3" s="142"/>
      <c r="D3" s="142"/>
      <c r="E3" s="143"/>
      <c r="F3" s="144"/>
      <c r="H3" s="51"/>
      <c r="I3" s="51"/>
      <c r="J3" s="51"/>
      <c r="K3" s="51"/>
      <c r="L3" s="51"/>
    </row>
    <row r="4" spans="1:12" ht="14">
      <c r="A4" s="141" t="s">
        <v>3</v>
      </c>
      <c r="B4" s="142"/>
      <c r="C4" s="142"/>
      <c r="D4" s="142"/>
      <c r="E4" s="143"/>
      <c r="F4" s="144"/>
      <c r="H4" s="52" t="s">
        <v>177</v>
      </c>
      <c r="I4" s="51"/>
      <c r="J4" s="51"/>
      <c r="K4" s="51"/>
      <c r="L4" s="51"/>
    </row>
    <row r="5" spans="1:12" ht="14">
      <c r="A5" s="62"/>
      <c r="B5" s="18">
        <v>2019</v>
      </c>
      <c r="C5" s="18">
        <v>2020</v>
      </c>
      <c r="D5" s="18">
        <v>2021</v>
      </c>
      <c r="E5" s="18">
        <v>2022</v>
      </c>
      <c r="F5" s="57">
        <v>2023</v>
      </c>
      <c r="H5" s="53">
        <v>2012</v>
      </c>
      <c r="I5" s="53">
        <v>2013</v>
      </c>
      <c r="J5" s="53">
        <v>2014</v>
      </c>
      <c r="K5" s="53">
        <v>2015</v>
      </c>
      <c r="L5" s="53">
        <v>2016</v>
      </c>
    </row>
    <row r="6" spans="1:12" ht="15">
      <c r="A6" s="58" t="s">
        <v>5</v>
      </c>
      <c r="B6" s="59">
        <v>5267132</v>
      </c>
      <c r="C6" s="60">
        <v>4474667</v>
      </c>
      <c r="D6" s="60">
        <v>5683466</v>
      </c>
      <c r="E6" s="60">
        <v>1300945</v>
      </c>
      <c r="F6" s="61">
        <v>5903636</v>
      </c>
      <c r="H6" s="56">
        <f>$B6/$B6</f>
        <v>1</v>
      </c>
      <c r="I6" s="56">
        <f>$C6/$C6</f>
        <v>1</v>
      </c>
      <c r="J6" s="56">
        <f>$D6/$D6</f>
        <v>1</v>
      </c>
      <c r="K6" s="56">
        <f>$E6/$E6</f>
        <v>1</v>
      </c>
      <c r="L6" s="56">
        <f>$F6/$F6</f>
        <v>1</v>
      </c>
    </row>
    <row r="7" spans="1:12" ht="15">
      <c r="A7" s="63" t="s">
        <v>7</v>
      </c>
      <c r="B7" s="64">
        <v>2796599</v>
      </c>
      <c r="C7" s="65">
        <v>2314572</v>
      </c>
      <c r="D7" s="65">
        <v>2821967</v>
      </c>
      <c r="E7" s="65">
        <v>695781</v>
      </c>
      <c r="F7" s="66">
        <v>3254296</v>
      </c>
      <c r="G7" s="1"/>
      <c r="H7" s="130">
        <f>B7/B6</f>
        <v>0.53095289808571344</v>
      </c>
      <c r="I7" s="130">
        <f>C7/C6</f>
        <v>0.51726128447100084</v>
      </c>
      <c r="J7" s="130">
        <f>D7/D6</f>
        <v>0.4965221926197852</v>
      </c>
      <c r="K7" s="130">
        <f t="shared" ref="K7:L7" si="0">E7/E6</f>
        <v>0.53482737548474379</v>
      </c>
      <c r="L7" s="130">
        <f t="shared" si="0"/>
        <v>0.55123588242906574</v>
      </c>
    </row>
    <row r="8" spans="1:12" ht="15">
      <c r="A8" s="58" t="s">
        <v>9</v>
      </c>
      <c r="B8" s="67">
        <v>2470533</v>
      </c>
      <c r="C8" s="73">
        <v>2160095</v>
      </c>
      <c r="D8" s="73">
        <v>2861499</v>
      </c>
      <c r="E8" s="73">
        <v>605164</v>
      </c>
      <c r="F8" s="69">
        <v>2649340</v>
      </c>
      <c r="G8" s="24"/>
      <c r="H8" s="54">
        <f>B8/B6</f>
        <v>0.46904710191428656</v>
      </c>
      <c r="I8" s="54">
        <f t="shared" ref="I8:L8" si="1">C8/C6</f>
        <v>0.48273871552899916</v>
      </c>
      <c r="J8" s="54">
        <f t="shared" si="1"/>
        <v>0.50347780738021486</v>
      </c>
      <c r="K8" s="54">
        <f t="shared" si="1"/>
        <v>0.46517262451525621</v>
      </c>
      <c r="L8" s="54">
        <f t="shared" si="1"/>
        <v>0.44876411757093426</v>
      </c>
    </row>
    <row r="9" spans="1:12" ht="15">
      <c r="A9" s="63" t="s">
        <v>11</v>
      </c>
      <c r="B9" s="67">
        <v>2233763</v>
      </c>
      <c r="C9" s="73">
        <v>2171934</v>
      </c>
      <c r="D9" s="73">
        <v>2334691</v>
      </c>
      <c r="E9" s="73">
        <v>594446</v>
      </c>
      <c r="F9" s="69">
        <v>2365529</v>
      </c>
      <c r="G9" s="17"/>
      <c r="H9" s="54">
        <f>B9/B6</f>
        <v>0.4240947445402925</v>
      </c>
      <c r="I9" s="54">
        <f>C9/C6</f>
        <v>0.48538449900294256</v>
      </c>
      <c r="J9" s="54">
        <f t="shared" ref="J9:L9" si="2">D9/D6</f>
        <v>0.41078648134782542</v>
      </c>
      <c r="K9" s="54">
        <f t="shared" si="2"/>
        <v>0.45693399797839263</v>
      </c>
      <c r="L9" s="54">
        <f t="shared" si="2"/>
        <v>0.40069018482846841</v>
      </c>
    </row>
    <row r="10" spans="1:12" ht="15">
      <c r="A10" s="58" t="s">
        <v>13</v>
      </c>
      <c r="B10" s="71" t="s">
        <v>14</v>
      </c>
      <c r="C10" s="65">
        <v>601599</v>
      </c>
      <c r="D10" s="65">
        <v>40518</v>
      </c>
      <c r="E10" s="65">
        <v>56674</v>
      </c>
      <c r="F10" s="72" t="s">
        <v>14</v>
      </c>
      <c r="G10" s="47"/>
      <c r="H10" s="130"/>
      <c r="I10" s="130">
        <f>C10/C6</f>
        <v>0.13444553527670328</v>
      </c>
      <c r="J10" s="130">
        <f t="shared" ref="J10:K10" si="3">D10/D6</f>
        <v>7.129100446804819E-3</v>
      </c>
      <c r="K10" s="130">
        <f t="shared" si="3"/>
        <v>4.3563717144076038E-2</v>
      </c>
      <c r="L10" s="130"/>
    </row>
    <row r="11" spans="1:12" ht="15">
      <c r="A11" s="63" t="s">
        <v>16</v>
      </c>
      <c r="B11" s="67">
        <v>236770</v>
      </c>
      <c r="C11" s="73">
        <v>-613438</v>
      </c>
      <c r="D11" s="73">
        <v>486290</v>
      </c>
      <c r="E11" s="73">
        <v>-45956</v>
      </c>
      <c r="F11" s="69">
        <v>283811</v>
      </c>
      <c r="G11" s="17"/>
      <c r="H11" s="54">
        <f>B11/B6</f>
        <v>4.4952357373994042E-2</v>
      </c>
      <c r="I11" s="54">
        <f t="shared" ref="I11:L11" si="4">C11/C6</f>
        <v>-0.1370913187506467</v>
      </c>
      <c r="J11" s="54">
        <f t="shared" si="4"/>
        <v>8.5562225585584573E-2</v>
      </c>
      <c r="K11" s="54">
        <f t="shared" si="4"/>
        <v>-3.532509060721245E-2</v>
      </c>
      <c r="L11" s="54">
        <f t="shared" si="4"/>
        <v>4.8073932742465832E-2</v>
      </c>
    </row>
    <row r="12" spans="1:12" ht="15">
      <c r="A12" s="58" t="s">
        <v>18</v>
      </c>
      <c r="B12" s="67">
        <v>-21240</v>
      </c>
      <c r="C12" s="73">
        <v>-47259</v>
      </c>
      <c r="D12" s="73">
        <v>-44300</v>
      </c>
      <c r="E12" s="73">
        <v>-6154</v>
      </c>
      <c r="F12" s="69">
        <v>-12826</v>
      </c>
      <c r="G12" s="17"/>
      <c r="H12" s="54">
        <f>B12/B6</f>
        <v>-4.0325550982963781E-3</v>
      </c>
      <c r="I12" s="54">
        <f t="shared" ref="I12:L12" si="5">C12/C6</f>
        <v>-1.0561456305016663E-2</v>
      </c>
      <c r="J12" s="54">
        <f t="shared" si="5"/>
        <v>-7.7945394588443042E-3</v>
      </c>
      <c r="K12" s="54">
        <f t="shared" si="5"/>
        <v>-4.7304075114628216E-3</v>
      </c>
      <c r="L12" s="54">
        <f t="shared" si="5"/>
        <v>-2.1725594193137926E-3</v>
      </c>
    </row>
    <row r="13" spans="1:12" ht="15">
      <c r="A13" s="63" t="s">
        <v>20</v>
      </c>
      <c r="B13" s="64">
        <v>-5688</v>
      </c>
      <c r="C13" s="65">
        <v>168153</v>
      </c>
      <c r="D13" s="65">
        <v>-51113</v>
      </c>
      <c r="E13" s="71">
        <v>-51</v>
      </c>
      <c r="F13" s="66">
        <v>16780</v>
      </c>
      <c r="G13" s="17"/>
      <c r="H13" s="130">
        <f>B13/B6</f>
        <v>-1.0799045856454707E-3</v>
      </c>
      <c r="I13" s="130">
        <f t="shared" ref="I13:L13" si="6">C13/C6</f>
        <v>3.7578885758426273E-2</v>
      </c>
      <c r="J13" s="130">
        <f t="shared" si="6"/>
        <v>-8.9932798049640831E-3</v>
      </c>
      <c r="K13" s="130">
        <f t="shared" si="6"/>
        <v>-3.920227219444327E-5</v>
      </c>
      <c r="L13" s="130">
        <f t="shared" si="6"/>
        <v>2.8423161590585872E-3</v>
      </c>
    </row>
    <row r="14" spans="1:12" ht="15">
      <c r="A14" s="58" t="s">
        <v>24</v>
      </c>
      <c r="B14" s="67">
        <v>209842</v>
      </c>
      <c r="C14" s="73">
        <v>-492544</v>
      </c>
      <c r="D14" s="73">
        <v>390877</v>
      </c>
      <c r="E14" s="73">
        <v>-52161</v>
      </c>
      <c r="F14" s="69">
        <v>287765</v>
      </c>
      <c r="G14" s="17"/>
      <c r="H14" s="54">
        <f>B14/B6</f>
        <v>3.9839897690052195E-2</v>
      </c>
      <c r="I14" s="54">
        <f t="shared" ref="I14:L14" si="7">C14/C6</f>
        <v>-0.11007388929723709</v>
      </c>
      <c r="J14" s="54">
        <f t="shared" si="7"/>
        <v>6.8774406321776185E-2</v>
      </c>
      <c r="K14" s="54">
        <f t="shared" si="7"/>
        <v>-4.0094700390869716E-2</v>
      </c>
      <c r="L14" s="54">
        <f t="shared" si="7"/>
        <v>4.8743689482210625E-2</v>
      </c>
    </row>
    <row r="15" spans="1:12" ht="15">
      <c r="A15" s="63" t="s">
        <v>26</v>
      </c>
      <c r="B15" s="67">
        <v>70024</v>
      </c>
      <c r="C15" s="73">
        <v>49387</v>
      </c>
      <c r="D15" s="73">
        <v>32072</v>
      </c>
      <c r="E15" s="73">
        <v>8181</v>
      </c>
      <c r="F15" s="69">
        <v>-101046</v>
      </c>
      <c r="G15" s="17"/>
      <c r="H15" s="54">
        <f>B15/B6</f>
        <v>1.3294521572650923E-2</v>
      </c>
      <c r="I15" s="54">
        <f t="shared" ref="I15:L15" si="8">C15/C6</f>
        <v>1.103702241976889E-2</v>
      </c>
      <c r="J15" s="54">
        <f t="shared" si="8"/>
        <v>5.643035429436896E-3</v>
      </c>
      <c r="K15" s="54">
        <f t="shared" si="8"/>
        <v>6.288505663190988E-3</v>
      </c>
      <c r="L15" s="54">
        <f t="shared" si="8"/>
        <v>-1.7115892646497852E-2</v>
      </c>
    </row>
    <row r="16" spans="1:12" ht="15">
      <c r="A16" s="58" t="s">
        <v>31</v>
      </c>
      <c r="B16" s="64">
        <v>-47679</v>
      </c>
      <c r="C16" s="65">
        <v>-7246</v>
      </c>
      <c r="D16" s="65">
        <v>1255</v>
      </c>
      <c r="E16" s="71">
        <v>732</v>
      </c>
      <c r="F16" s="66">
        <v>-2042</v>
      </c>
      <c r="G16" s="17"/>
      <c r="H16" s="130">
        <f>B16/B6</f>
        <v>-9.0521748837887484E-3</v>
      </c>
      <c r="I16" s="130">
        <f t="shared" ref="I16:L16" si="9">C16/C6</f>
        <v>-1.6193383775820636E-3</v>
      </c>
      <c r="J16" s="130">
        <f t="shared" si="9"/>
        <v>2.2081595983859144E-4</v>
      </c>
      <c r="K16" s="130">
        <f t="shared" si="9"/>
        <v>5.6266790679083284E-4</v>
      </c>
      <c r="L16" s="130">
        <f t="shared" si="9"/>
        <v>-3.4588853377816656E-4</v>
      </c>
    </row>
    <row r="17" spans="1:12" ht="15">
      <c r="A17" s="63" t="s">
        <v>35</v>
      </c>
      <c r="B17" s="74">
        <v>92139</v>
      </c>
      <c r="C17" s="75">
        <v>-549177</v>
      </c>
      <c r="D17" s="75">
        <v>360060</v>
      </c>
      <c r="E17" s="75">
        <v>-59610</v>
      </c>
      <c r="F17" s="76">
        <v>386769</v>
      </c>
      <c r="G17" s="47"/>
      <c r="H17" s="133">
        <f>B17/B6</f>
        <v>1.7493201233612525E-2</v>
      </c>
      <c r="I17" s="133">
        <f t="shared" ref="I17:L17" si="10">C17/C6</f>
        <v>-0.12273025009458804</v>
      </c>
      <c r="J17" s="133">
        <f t="shared" si="10"/>
        <v>6.3352186852177875E-2</v>
      </c>
      <c r="K17" s="133">
        <f t="shared" si="10"/>
        <v>-4.5820538147269871E-2</v>
      </c>
      <c r="L17" s="133">
        <f t="shared" si="10"/>
        <v>6.5513693594930311E-2</v>
      </c>
    </row>
    <row r="18" spans="1:12" ht="15">
      <c r="A18" s="77"/>
      <c r="B18" s="78"/>
      <c r="C18" s="68"/>
      <c r="D18" s="68"/>
      <c r="E18" s="68"/>
      <c r="F18" s="70"/>
      <c r="G18" s="16"/>
      <c r="H18" s="54"/>
      <c r="I18" s="54"/>
      <c r="J18" s="54"/>
      <c r="K18" s="54"/>
      <c r="L18" s="54"/>
    </row>
    <row r="19" spans="1:12" ht="27">
      <c r="A19" s="79" t="s">
        <v>38</v>
      </c>
      <c r="B19" s="78">
        <v>0.2</v>
      </c>
      <c r="C19" s="68">
        <v>-1.21</v>
      </c>
      <c r="D19" s="68" t="s">
        <v>39</v>
      </c>
      <c r="E19" s="68">
        <v>-0.13</v>
      </c>
      <c r="F19" s="70" t="s">
        <v>40</v>
      </c>
      <c r="G19" s="16"/>
      <c r="H19" s="54"/>
      <c r="I19" s="54"/>
      <c r="J19" s="54"/>
      <c r="K19" s="54"/>
      <c r="L19" s="54"/>
    </row>
    <row r="20" spans="1:12" ht="26">
      <c r="A20" s="58" t="s">
        <v>42</v>
      </c>
      <c r="B20" s="78">
        <v>0.2</v>
      </c>
      <c r="C20" s="68">
        <v>-1.21</v>
      </c>
      <c r="D20" s="68" t="s">
        <v>39</v>
      </c>
      <c r="E20" s="68">
        <v>-0.13</v>
      </c>
      <c r="F20" s="70" t="s">
        <v>178</v>
      </c>
      <c r="G20" s="16"/>
      <c r="H20" s="54"/>
      <c r="I20" s="54"/>
      <c r="J20" s="54"/>
      <c r="K20" s="54"/>
      <c r="L20" s="54"/>
    </row>
    <row r="21" spans="1:12" ht="15">
      <c r="A21" s="80"/>
      <c r="B21" s="78"/>
      <c r="C21" s="68"/>
      <c r="D21" s="68"/>
      <c r="E21" s="68"/>
      <c r="F21" s="70"/>
      <c r="G21" s="16"/>
      <c r="H21" s="54"/>
      <c r="I21" s="54"/>
      <c r="J21" s="54"/>
      <c r="K21" s="54"/>
      <c r="L21" s="54"/>
    </row>
    <row r="22" spans="1:12" ht="27">
      <c r="A22" s="81" t="s">
        <v>44</v>
      </c>
      <c r="B22" s="78"/>
      <c r="C22" s="68"/>
      <c r="D22" s="68"/>
      <c r="E22" s="68"/>
      <c r="F22" s="70"/>
      <c r="G22" s="47"/>
      <c r="H22" s="54"/>
      <c r="I22" s="54"/>
      <c r="J22" s="54"/>
      <c r="K22" s="54"/>
      <c r="L22" s="54"/>
    </row>
    <row r="23" spans="1:12" ht="15">
      <c r="A23" s="63" t="s">
        <v>46</v>
      </c>
      <c r="B23" s="67">
        <v>450964</v>
      </c>
      <c r="C23" s="73">
        <v>454089</v>
      </c>
      <c r="D23" s="73">
        <v>465504</v>
      </c>
      <c r="E23" s="73">
        <v>471425</v>
      </c>
      <c r="F23" s="69">
        <v>451426</v>
      </c>
      <c r="G23" s="16"/>
      <c r="H23" s="54"/>
      <c r="I23" s="54"/>
      <c r="J23" s="54"/>
      <c r="K23" s="54"/>
      <c r="L23" s="54"/>
    </row>
    <row r="24" spans="1:12" ht="15">
      <c r="A24" s="58" t="s">
        <v>48</v>
      </c>
      <c r="B24" s="67">
        <v>454274</v>
      </c>
      <c r="C24" s="68" t="s">
        <v>49</v>
      </c>
      <c r="D24" s="68" t="s">
        <v>50</v>
      </c>
      <c r="E24" s="68" t="s">
        <v>51</v>
      </c>
      <c r="F24" s="70" t="s">
        <v>52</v>
      </c>
      <c r="G24" s="47"/>
      <c r="H24" s="54"/>
      <c r="I24" s="54"/>
      <c r="J24" s="54"/>
      <c r="K24" s="54"/>
      <c r="L24" s="54"/>
    </row>
    <row r="25" spans="1:12" ht="14">
      <c r="A25" s="82"/>
      <c r="B25" s="83"/>
      <c r="C25" s="83"/>
      <c r="D25" s="83"/>
      <c r="E25" s="83"/>
      <c r="F25" s="84"/>
      <c r="G25" s="16"/>
      <c r="H25" s="54"/>
      <c r="I25" s="54"/>
      <c r="J25" s="54"/>
      <c r="K25" s="54"/>
      <c r="L25" s="54"/>
    </row>
    <row r="26" spans="1:12" ht="14">
      <c r="A26" s="85"/>
      <c r="B26" s="86"/>
      <c r="C26" s="86"/>
      <c r="D26" s="86"/>
      <c r="E26" s="86"/>
      <c r="F26" s="86"/>
      <c r="G26" s="48"/>
      <c r="H26" s="54"/>
      <c r="I26" s="54"/>
      <c r="J26" s="54"/>
      <c r="K26" s="54"/>
      <c r="L26" s="54"/>
    </row>
    <row r="27" spans="1:12" ht="14">
      <c r="A27" s="147" t="s">
        <v>56</v>
      </c>
      <c r="B27" s="148"/>
      <c r="C27" s="148"/>
      <c r="D27" s="148"/>
      <c r="E27" s="149"/>
      <c r="F27" s="150"/>
      <c r="G27" s="16"/>
      <c r="H27" s="54"/>
      <c r="I27" s="54"/>
      <c r="J27" s="54"/>
      <c r="K27" s="54"/>
      <c r="L27" s="54"/>
    </row>
    <row r="28" spans="1:12" ht="14">
      <c r="A28" s="141" t="s">
        <v>58</v>
      </c>
      <c r="B28" s="142"/>
      <c r="C28" s="142"/>
      <c r="D28" s="142"/>
      <c r="E28" s="143"/>
      <c r="F28" s="144"/>
      <c r="H28" s="54"/>
      <c r="I28" s="56"/>
      <c r="J28" s="56"/>
      <c r="K28" s="56"/>
      <c r="L28" s="56"/>
    </row>
    <row r="29" spans="1:12" ht="14">
      <c r="A29" s="141" t="s">
        <v>3</v>
      </c>
      <c r="B29" s="142"/>
      <c r="C29" s="142"/>
      <c r="D29" s="142"/>
      <c r="E29" s="143"/>
      <c r="F29" s="144"/>
      <c r="G29" s="23"/>
      <c r="H29" s="54"/>
      <c r="I29" s="56"/>
      <c r="J29" s="56"/>
      <c r="K29" s="56"/>
      <c r="L29" s="56"/>
    </row>
    <row r="30" spans="1:12" ht="15">
      <c r="A30" s="87" t="s">
        <v>61</v>
      </c>
      <c r="B30" s="78"/>
      <c r="C30" s="88"/>
      <c r="D30" s="88"/>
      <c r="E30" s="89"/>
      <c r="F30" s="90"/>
      <c r="G30" s="11"/>
      <c r="H30" s="54"/>
      <c r="I30" s="56"/>
      <c r="J30" s="56"/>
      <c r="K30" s="56"/>
      <c r="L30" s="56"/>
    </row>
    <row r="31" spans="1:12" ht="15">
      <c r="A31" s="87" t="s">
        <v>62</v>
      </c>
      <c r="B31" s="18">
        <v>2019</v>
      </c>
      <c r="C31" s="18">
        <v>2020</v>
      </c>
      <c r="D31" s="18">
        <v>2021</v>
      </c>
      <c r="E31" s="18">
        <v>2022</v>
      </c>
      <c r="F31" s="57">
        <v>2023</v>
      </c>
      <c r="G31" s="11"/>
      <c r="H31" s="136">
        <v>2019</v>
      </c>
      <c r="I31" s="136">
        <v>2020</v>
      </c>
      <c r="J31" s="136">
        <v>2021</v>
      </c>
      <c r="K31" s="136">
        <v>2022</v>
      </c>
      <c r="L31" s="136">
        <v>2023</v>
      </c>
    </row>
    <row r="32" spans="1:12" ht="15">
      <c r="A32" s="87" t="s">
        <v>63</v>
      </c>
      <c r="B32" s="60">
        <v>788072</v>
      </c>
      <c r="C32" s="60">
        <v>1517361</v>
      </c>
      <c r="D32" s="60">
        <v>1669453</v>
      </c>
      <c r="E32" s="60">
        <v>1009139</v>
      </c>
      <c r="F32" s="61">
        <v>711910</v>
      </c>
      <c r="G32" s="11"/>
      <c r="H32" s="54">
        <f>B32/B43</f>
        <v>0.16270609189865823</v>
      </c>
      <c r="I32" s="54">
        <f t="shared" ref="I32:L32" si="11">C32/C43</f>
        <v>0.3016245685429334</v>
      </c>
      <c r="J32" s="54">
        <f t="shared" si="11"/>
        <v>0.33446614934980112</v>
      </c>
      <c r="K32" s="54">
        <f t="shared" si="11"/>
        <v>0.22662858154091597</v>
      </c>
      <c r="L32" s="54">
        <f t="shared" si="11"/>
        <v>0.14657151216069397</v>
      </c>
    </row>
    <row r="33" spans="1:12" ht="15">
      <c r="A33" s="87" t="s">
        <v>64</v>
      </c>
      <c r="B33" s="68">
        <v>708714</v>
      </c>
      <c r="C33" s="68">
        <v>527340</v>
      </c>
      <c r="D33" s="73">
        <v>569014</v>
      </c>
      <c r="E33" s="73">
        <v>702197</v>
      </c>
      <c r="F33" s="69">
        <v>759860</v>
      </c>
      <c r="G33" s="31"/>
      <c r="H33" s="54">
        <f>B33/B43</f>
        <v>0.14632176401885319</v>
      </c>
      <c r="I33" s="54">
        <f t="shared" ref="I33:L33" si="12">C33/C43</f>
        <v>0.10482587859805972</v>
      </c>
      <c r="J33" s="54">
        <f t="shared" si="12"/>
        <v>0.11399896942658927</v>
      </c>
      <c r="K33" s="54">
        <f t="shared" si="12"/>
        <v>0.15769671975048688</v>
      </c>
      <c r="L33" s="54">
        <f t="shared" si="12"/>
        <v>0.15644369264432995</v>
      </c>
    </row>
    <row r="34" spans="1:12" ht="15">
      <c r="A34" s="87" t="s">
        <v>65</v>
      </c>
      <c r="B34" s="68">
        <v>892258</v>
      </c>
      <c r="C34" s="68">
        <v>895974</v>
      </c>
      <c r="D34" s="73">
        <v>811410</v>
      </c>
      <c r="E34" s="73">
        <v>824455</v>
      </c>
      <c r="F34" s="69">
        <v>1190253</v>
      </c>
      <c r="G34" s="11"/>
      <c r="H34" s="54">
        <f>B34/B43</f>
        <v>0.18421643218552747</v>
      </c>
      <c r="I34" s="54">
        <f t="shared" ref="I34:L34" si="13">C34/C43</f>
        <v>0.17810380731789352</v>
      </c>
      <c r="J34" s="54">
        <f t="shared" si="13"/>
        <v>0.1625617362357144</v>
      </c>
      <c r="K34" s="54">
        <f t="shared" si="13"/>
        <v>0.18515295434456094</v>
      </c>
      <c r="L34" s="54">
        <f t="shared" si="13"/>
        <v>0.24505510817912726</v>
      </c>
    </row>
    <row r="35" spans="1:12" ht="15">
      <c r="A35" s="87" t="s">
        <v>66</v>
      </c>
      <c r="B35" s="71">
        <v>313165</v>
      </c>
      <c r="C35" s="71">
        <v>282300</v>
      </c>
      <c r="D35" s="65">
        <v>286422</v>
      </c>
      <c r="E35" s="65">
        <v>297034</v>
      </c>
      <c r="F35" s="66">
        <v>297563</v>
      </c>
      <c r="G35" s="13"/>
      <c r="H35" s="130">
        <f>B35/B43</f>
        <v>6.465634265580214E-2</v>
      </c>
      <c r="I35" s="130">
        <f t="shared" ref="I35:L35" si="14">C35/C43</f>
        <v>5.6116254272826377E-2</v>
      </c>
      <c r="J35" s="130">
        <f t="shared" si="14"/>
        <v>5.738314491577106E-2</v>
      </c>
      <c r="K35" s="130">
        <f t="shared" si="14"/>
        <v>6.6706761000639589E-2</v>
      </c>
      <c r="L35" s="130">
        <f t="shared" si="14"/>
        <v>6.1263725573559275E-2</v>
      </c>
    </row>
    <row r="36" spans="1:12" ht="15">
      <c r="A36" s="87" t="s">
        <v>70</v>
      </c>
      <c r="B36" s="68">
        <v>2702209</v>
      </c>
      <c r="C36" s="68">
        <v>3222975</v>
      </c>
      <c r="D36" s="73">
        <v>3336299</v>
      </c>
      <c r="E36" s="73">
        <v>2832825</v>
      </c>
      <c r="F36" s="69">
        <v>2959586</v>
      </c>
      <c r="G36" s="3"/>
      <c r="H36" s="54">
        <f>B36/B43</f>
        <v>0.557900630758841</v>
      </c>
      <c r="I36" s="54">
        <f t="shared" ref="I36:L36" si="15">C36/C43</f>
        <v>0.64067050873171305</v>
      </c>
      <c r="J36" s="54">
        <f t="shared" si="15"/>
        <v>0.66840999992787586</v>
      </c>
      <c r="K36" s="54">
        <f t="shared" si="15"/>
        <v>0.63618501663660343</v>
      </c>
      <c r="L36" s="54">
        <f t="shared" si="15"/>
        <v>0.60933403855771051</v>
      </c>
    </row>
    <row r="37" spans="1:12" ht="15">
      <c r="A37" s="87" t="s">
        <v>71</v>
      </c>
      <c r="B37" s="68">
        <v>792148</v>
      </c>
      <c r="C37" s="68">
        <v>658678</v>
      </c>
      <c r="D37" s="73">
        <v>607226</v>
      </c>
      <c r="E37" s="73">
        <v>601365</v>
      </c>
      <c r="F37" s="69">
        <v>672736</v>
      </c>
      <c r="H37" s="54">
        <f>B37/B43</f>
        <v>0.16354762672108428</v>
      </c>
      <c r="I37" s="54">
        <f t="shared" ref="I37:L37" si="16">C37/C43</f>
        <v>0.13093355342513896</v>
      </c>
      <c r="J37" s="54">
        <f t="shared" si="16"/>
        <v>0.12165454313783158</v>
      </c>
      <c r="K37" s="54">
        <f t="shared" si="16"/>
        <v>0.13505225438552365</v>
      </c>
      <c r="L37" s="54">
        <f t="shared" si="16"/>
        <v>0.13850617747318711</v>
      </c>
    </row>
    <row r="38" spans="1:12" ht="15">
      <c r="A38" s="87" t="s">
        <v>75</v>
      </c>
      <c r="B38" s="68">
        <v>591931</v>
      </c>
      <c r="C38" s="68">
        <v>536660</v>
      </c>
      <c r="D38" s="73">
        <v>448364</v>
      </c>
      <c r="E38" s="73">
        <v>420397</v>
      </c>
      <c r="F38" s="69">
        <v>489306</v>
      </c>
      <c r="H38" s="54">
        <f>B38/B43</f>
        <v>0.12221063517504069</v>
      </c>
      <c r="I38" s="54">
        <f t="shared" ref="I38:L38" si="17">C38/C43</f>
        <v>0.1066785299966525</v>
      </c>
      <c r="J38" s="54">
        <f t="shared" si="17"/>
        <v>8.9827374946808466E-2</v>
      </c>
      <c r="K38" s="54">
        <f t="shared" si="17"/>
        <v>9.4411152273429583E-2</v>
      </c>
      <c r="L38" s="54">
        <f t="shared" si="17"/>
        <v>0.10074071206936344</v>
      </c>
    </row>
    <row r="39" spans="1:12" ht="15">
      <c r="A39" s="87" t="s">
        <v>79</v>
      </c>
      <c r="B39" s="68">
        <v>550178</v>
      </c>
      <c r="C39" s="68">
        <v>502214</v>
      </c>
      <c r="D39" s="73">
        <v>495215</v>
      </c>
      <c r="E39" s="73">
        <v>491508</v>
      </c>
      <c r="F39" s="69">
        <v>481992</v>
      </c>
      <c r="H39" s="54">
        <f>B39/B43</f>
        <v>0.11359027122981147</v>
      </c>
      <c r="I39" s="54">
        <f t="shared" ref="I39:L39" si="18">C39/C43</f>
        <v>9.9831273550737606E-2</v>
      </c>
      <c r="J39" s="54">
        <f t="shared" si="18"/>
        <v>9.9213726981389569E-2</v>
      </c>
      <c r="K39" s="54">
        <f t="shared" si="18"/>
        <v>0.11038098899756379</v>
      </c>
      <c r="L39" s="54">
        <f t="shared" si="18"/>
        <v>9.9234869982662427E-2</v>
      </c>
    </row>
    <row r="40" spans="1:12" ht="15">
      <c r="A40" s="87" t="s">
        <v>83</v>
      </c>
      <c r="B40" s="68">
        <v>36345</v>
      </c>
      <c r="C40" s="68">
        <v>13295</v>
      </c>
      <c r="D40" s="73">
        <v>11010</v>
      </c>
      <c r="E40" s="73">
        <v>10580</v>
      </c>
      <c r="F40" s="69">
        <v>8940</v>
      </c>
      <c r="G40" s="44"/>
      <c r="H40" s="54">
        <f>B40/B32</f>
        <v>4.611888253865129E-2</v>
      </c>
      <c r="I40" s="54">
        <f t="shared" ref="I40:L40" si="19">C40/C32</f>
        <v>8.7619228384016729E-3</v>
      </c>
      <c r="J40" s="54">
        <f t="shared" si="19"/>
        <v>6.5949745215947977E-3</v>
      </c>
      <c r="K40" s="54">
        <f t="shared" si="19"/>
        <v>1.0484185032983564E-2</v>
      </c>
      <c r="L40" s="54">
        <f t="shared" si="19"/>
        <v>1.2557767133485975E-2</v>
      </c>
    </row>
    <row r="41" spans="1:12" ht="15">
      <c r="A41" s="87" t="s">
        <v>87</v>
      </c>
      <c r="B41" s="68">
        <v>82379</v>
      </c>
      <c r="C41" s="68">
        <v>23930</v>
      </c>
      <c r="D41" s="73">
        <v>17812</v>
      </c>
      <c r="E41" s="73">
        <v>20141</v>
      </c>
      <c r="F41" s="69">
        <v>186167</v>
      </c>
      <c r="G41" s="46"/>
      <c r="H41" s="54">
        <f>B41/B43</f>
        <v>1.7008046402510895E-2</v>
      </c>
      <c r="I41" s="54">
        <f t="shared" ref="I41:L41" si="20">C41/C43</f>
        <v>4.7568613699919774E-3</v>
      </c>
      <c r="J41" s="54">
        <f t="shared" si="20"/>
        <v>3.5685407449138479E-3</v>
      </c>
      <c r="K41" s="54">
        <f t="shared" si="20"/>
        <v>4.5231888380248796E-3</v>
      </c>
      <c r="L41" s="54">
        <f t="shared" si="20"/>
        <v>3.8328972348218054E-2</v>
      </c>
    </row>
    <row r="42" spans="1:12" ht="15">
      <c r="A42" s="87" t="s">
        <v>91</v>
      </c>
      <c r="B42" s="71">
        <v>88341</v>
      </c>
      <c r="C42" s="71">
        <v>72876</v>
      </c>
      <c r="D42" s="65">
        <v>75470</v>
      </c>
      <c r="E42" s="65">
        <v>76016</v>
      </c>
      <c r="F42" s="66">
        <v>58356</v>
      </c>
      <c r="G42" s="25"/>
      <c r="H42" s="130">
        <f>B42/B43</f>
        <v>1.8238966572114435E-2</v>
      </c>
      <c r="I42" s="130">
        <f t="shared" ref="I42:L42" si="21">C42/C43</f>
        <v>1.4486461730026549E-2</v>
      </c>
      <c r="J42" s="130">
        <f t="shared" si="21"/>
        <v>1.512001852788278E-2</v>
      </c>
      <c r="K42" s="130">
        <f t="shared" si="21"/>
        <v>1.707138288621713E-2</v>
      </c>
      <c r="L42" s="130">
        <f t="shared" si="21"/>
        <v>1.2014618650741608E-2</v>
      </c>
    </row>
    <row r="43" spans="1:12" ht="15">
      <c r="A43" s="91" t="s">
        <v>95</v>
      </c>
      <c r="B43" s="92">
        <v>4843531</v>
      </c>
      <c r="C43" s="92">
        <v>5030628</v>
      </c>
      <c r="D43" s="92">
        <v>4991396</v>
      </c>
      <c r="E43" s="92">
        <v>4452832</v>
      </c>
      <c r="F43" s="93">
        <v>4857083</v>
      </c>
      <c r="G43" s="13"/>
      <c r="H43" s="133">
        <f>B43/B43</f>
        <v>1</v>
      </c>
      <c r="I43" s="133">
        <f t="shared" ref="I43:L43" si="22">C43/C43</f>
        <v>1</v>
      </c>
      <c r="J43" s="133">
        <f t="shared" si="22"/>
        <v>1</v>
      </c>
      <c r="K43" s="133">
        <f t="shared" si="22"/>
        <v>1</v>
      </c>
      <c r="L43" s="133">
        <f t="shared" si="22"/>
        <v>1</v>
      </c>
    </row>
    <row r="44" spans="1:12" ht="15">
      <c r="A44" s="87" t="s">
        <v>96</v>
      </c>
      <c r="B44" s="68"/>
      <c r="C44" s="68"/>
      <c r="D44" s="68"/>
      <c r="E44" s="68"/>
      <c r="F44" s="70"/>
      <c r="G44" s="13"/>
      <c r="H44" s="54"/>
      <c r="I44" s="54"/>
      <c r="J44" s="54"/>
      <c r="K44" s="54"/>
      <c r="L44" s="54"/>
    </row>
    <row r="45" spans="1:12" ht="15">
      <c r="A45" s="87" t="s">
        <v>97</v>
      </c>
      <c r="B45" s="68"/>
      <c r="C45" s="68"/>
      <c r="D45" s="68"/>
      <c r="E45" s="68"/>
      <c r="F45" s="70"/>
      <c r="G45" s="13"/>
      <c r="H45" s="54"/>
      <c r="I45" s="54"/>
      <c r="J45" s="54"/>
      <c r="K45" s="54"/>
      <c r="L45" s="54"/>
    </row>
    <row r="46" spans="1:12" ht="15">
      <c r="A46" s="87" t="s">
        <v>98</v>
      </c>
      <c r="B46" s="60">
        <v>618194</v>
      </c>
      <c r="C46" s="60">
        <v>575954</v>
      </c>
      <c r="D46" s="60">
        <v>613307</v>
      </c>
      <c r="E46" s="60">
        <v>560331</v>
      </c>
      <c r="F46" s="61">
        <v>649116</v>
      </c>
      <c r="G46" s="13"/>
      <c r="H46" s="54">
        <f>B46/B43</f>
        <v>0.12763291904191384</v>
      </c>
      <c r="I46" s="54">
        <f t="shared" ref="I46:L46" si="23">C46/C43</f>
        <v>0.1144894832215779</v>
      </c>
      <c r="J46" s="54">
        <f t="shared" si="23"/>
        <v>0.12287283958235332</v>
      </c>
      <c r="K46" s="54">
        <f t="shared" si="23"/>
        <v>0.12583699542223914</v>
      </c>
      <c r="L46" s="54">
        <f t="shared" si="23"/>
        <v>0.13364317636737935</v>
      </c>
    </row>
    <row r="47" spans="1:12" ht="15">
      <c r="A47" s="87" t="s">
        <v>102</v>
      </c>
      <c r="B47" s="68">
        <v>374694</v>
      </c>
      <c r="C47" s="68">
        <v>378859</v>
      </c>
      <c r="D47" s="73">
        <v>460165</v>
      </c>
      <c r="E47" s="73">
        <v>317963</v>
      </c>
      <c r="F47" s="69">
        <v>354643</v>
      </c>
      <c r="G47" s="49"/>
      <c r="H47" s="54">
        <f>B47/B43</f>
        <v>7.7359678300809878E-2</v>
      </c>
      <c r="I47" s="54">
        <f t="shared" ref="I47:L47" si="24">C47/C43</f>
        <v>7.5310478135135417E-2</v>
      </c>
      <c r="J47" s="54">
        <f t="shared" si="24"/>
        <v>9.2191643379928176E-2</v>
      </c>
      <c r="K47" s="54">
        <f t="shared" si="24"/>
        <v>7.1406915868373208E-2</v>
      </c>
      <c r="L47" s="54">
        <f t="shared" si="24"/>
        <v>7.3015635104444379E-2</v>
      </c>
    </row>
    <row r="48" spans="1:12" ht="15">
      <c r="A48" s="87" t="s">
        <v>106</v>
      </c>
      <c r="B48" s="68">
        <v>219424</v>
      </c>
      <c r="C48" s="68">
        <v>203399</v>
      </c>
      <c r="D48" s="73">
        <v>164294</v>
      </c>
      <c r="E48" s="73">
        <v>159628</v>
      </c>
      <c r="F48" s="69">
        <v>160533</v>
      </c>
      <c r="G48" s="13"/>
      <c r="H48" s="54">
        <f>B48/B43</f>
        <v>4.5302486966636531E-2</v>
      </c>
      <c r="I48" s="54">
        <f t="shared" ref="I48:L48" si="25">C48/C43</f>
        <v>4.0432128950898379E-2</v>
      </c>
      <c r="J48" s="54">
        <f t="shared" si="25"/>
        <v>3.291544089068469E-2</v>
      </c>
      <c r="K48" s="54">
        <f t="shared" si="25"/>
        <v>3.5848646434448905E-2</v>
      </c>
      <c r="L48" s="54">
        <f t="shared" si="25"/>
        <v>3.305131907360858E-2</v>
      </c>
    </row>
    <row r="49" spans="1:12" ht="15">
      <c r="A49" s="87" t="s">
        <v>110</v>
      </c>
      <c r="B49" s="68">
        <v>125900</v>
      </c>
      <c r="C49" s="68">
        <v>162561</v>
      </c>
      <c r="D49" s="73">
        <v>138664</v>
      </c>
      <c r="E49" s="73">
        <v>134833</v>
      </c>
      <c r="F49" s="69">
        <v>140990</v>
      </c>
      <c r="G49" s="13"/>
      <c r="H49" s="54">
        <f>B49/B43</f>
        <v>2.5993433303100569E-2</v>
      </c>
      <c r="I49" s="54">
        <f t="shared" ref="I49:L49" si="26">C49/C43</f>
        <v>3.2314255794703962E-2</v>
      </c>
      <c r="J49" s="54">
        <f t="shared" si="26"/>
        <v>2.7780604864851437E-2</v>
      </c>
      <c r="K49" s="54">
        <f t="shared" si="26"/>
        <v>3.0280280055479298E-2</v>
      </c>
      <c r="L49" s="54">
        <f t="shared" si="26"/>
        <v>2.9027710665022608E-2</v>
      </c>
    </row>
    <row r="50" spans="1:12" ht="15">
      <c r="A50" s="87" t="s">
        <v>114</v>
      </c>
      <c r="B50" s="71">
        <v>83797</v>
      </c>
      <c r="C50" s="71">
        <v>92503</v>
      </c>
      <c r="D50" s="65">
        <v>73746</v>
      </c>
      <c r="E50" s="65">
        <v>125840</v>
      </c>
      <c r="F50" s="66">
        <v>51609</v>
      </c>
      <c r="G50" s="13"/>
      <c r="H50" s="130">
        <f>B50/B43</f>
        <v>1.7300808026210632E-2</v>
      </c>
      <c r="I50" s="130">
        <f t="shared" ref="I50:L50" si="27">C50/C43</f>
        <v>1.8387962695711153E-2</v>
      </c>
      <c r="J50" s="130">
        <f t="shared" si="27"/>
        <v>1.4774624173277375E-2</v>
      </c>
      <c r="K50" s="130">
        <f t="shared" si="27"/>
        <v>2.8260666470237367E-2</v>
      </c>
      <c r="L50" s="130">
        <f t="shared" si="27"/>
        <v>1.0625513296766803E-2</v>
      </c>
    </row>
    <row r="51" spans="1:12" ht="15">
      <c r="A51" s="87" t="s">
        <v>118</v>
      </c>
      <c r="B51" s="68">
        <v>1422009</v>
      </c>
      <c r="C51" s="68">
        <v>1413276</v>
      </c>
      <c r="D51" s="73">
        <v>1450176</v>
      </c>
      <c r="E51" s="73">
        <v>1298595</v>
      </c>
      <c r="F51" s="69">
        <v>1356891</v>
      </c>
      <c r="G51" s="13"/>
      <c r="H51" s="54">
        <f t="shared" ref="H51" si="28">B51/B43</f>
        <v>0.29358932563867146</v>
      </c>
      <c r="I51" s="54">
        <f t="shared" ref="I51" si="29">C51/C43</f>
        <v>0.28093430879802683</v>
      </c>
      <c r="J51" s="54">
        <f t="shared" ref="J51" si="30">D51/D43</f>
        <v>0.29053515289109499</v>
      </c>
      <c r="K51" s="54">
        <f t="shared" ref="K51" si="31">E51/E43</f>
        <v>0.29163350425077794</v>
      </c>
      <c r="L51" s="54">
        <f t="shared" ref="L51" si="32">F51/F43</f>
        <v>0.27936335450722172</v>
      </c>
    </row>
    <row r="52" spans="1:12" ht="15">
      <c r="A52" s="87" t="s">
        <v>119</v>
      </c>
      <c r="B52" s="68">
        <v>592687</v>
      </c>
      <c r="C52" s="68">
        <v>1003556</v>
      </c>
      <c r="D52" s="73">
        <v>662531</v>
      </c>
      <c r="E52" s="73">
        <v>672286</v>
      </c>
      <c r="F52" s="69">
        <v>674478</v>
      </c>
      <c r="G52" s="13"/>
      <c r="H52" s="54">
        <f>B52/B43</f>
        <v>0.12236671965142785</v>
      </c>
      <c r="I52" s="54">
        <f t="shared" ref="I52:L52" si="33">C52/C43</f>
        <v>0.19948920890195021</v>
      </c>
      <c r="J52" s="54">
        <f t="shared" si="33"/>
        <v>0.13273460971639997</v>
      </c>
      <c r="K52" s="54">
        <f t="shared" si="33"/>
        <v>0.1509794216354895</v>
      </c>
      <c r="L52" s="54">
        <f t="shared" si="33"/>
        <v>0.13886482895186267</v>
      </c>
    </row>
    <row r="53" spans="1:12" ht="15">
      <c r="A53" s="87" t="s">
        <v>123</v>
      </c>
      <c r="B53" s="68">
        <v>580635</v>
      </c>
      <c r="C53" s="68">
        <v>839414</v>
      </c>
      <c r="D53" s="73">
        <v>703111</v>
      </c>
      <c r="E53" s="73">
        <v>668983</v>
      </c>
      <c r="F53" s="69">
        <v>705713</v>
      </c>
      <c r="G53" s="13"/>
      <c r="H53" s="54">
        <f>B53/B43</f>
        <v>0.11987845231092771</v>
      </c>
      <c r="I53" s="54">
        <f t="shared" ref="I53:L53" si="34">C53/C43</f>
        <v>0.16686067822943776</v>
      </c>
      <c r="J53" s="54">
        <f t="shared" si="34"/>
        <v>0.14086459980334159</v>
      </c>
      <c r="K53" s="54">
        <f t="shared" si="34"/>
        <v>0.15023764651349972</v>
      </c>
      <c r="L53" s="54">
        <f t="shared" si="34"/>
        <v>0.14529564349631249</v>
      </c>
    </row>
    <row r="54" spans="1:12" ht="15">
      <c r="A54" s="87" t="s">
        <v>127</v>
      </c>
      <c r="B54" s="71">
        <v>98113</v>
      </c>
      <c r="C54" s="71">
        <v>98389</v>
      </c>
      <c r="D54" s="65">
        <v>86584</v>
      </c>
      <c r="E54" s="65">
        <v>84014</v>
      </c>
      <c r="F54" s="66">
        <v>121598</v>
      </c>
      <c r="G54" s="49"/>
      <c r="H54" s="130">
        <f>B54/B43</f>
        <v>2.025650295208186E-2</v>
      </c>
      <c r="I54" s="130">
        <f t="shared" ref="I54:L54" si="35">C54/C43</f>
        <v>1.9557995542504831E-2</v>
      </c>
      <c r="J54" s="130">
        <f t="shared" si="35"/>
        <v>1.7346650115518784E-2</v>
      </c>
      <c r="K54" s="130">
        <f t="shared" si="35"/>
        <v>1.8867543172524811E-2</v>
      </c>
      <c r="L54" s="130">
        <f t="shared" si="35"/>
        <v>2.5035190874852252E-2</v>
      </c>
    </row>
    <row r="55" spans="1:12" ht="15">
      <c r="A55" s="91" t="s">
        <v>131</v>
      </c>
      <c r="B55" s="94">
        <v>2693444</v>
      </c>
      <c r="C55" s="94">
        <v>3354635</v>
      </c>
      <c r="D55" s="134">
        <v>2902402</v>
      </c>
      <c r="E55" s="134">
        <v>2723878</v>
      </c>
      <c r="F55" s="95">
        <v>2858680</v>
      </c>
      <c r="G55" s="49"/>
      <c r="H55" s="54">
        <f>B55/B43</f>
        <v>0.55609100055310889</v>
      </c>
      <c r="I55" s="54">
        <f t="shared" ref="I55:L55" si="36">C55/C43</f>
        <v>0.66684219147191959</v>
      </c>
      <c r="J55" s="54">
        <f t="shared" si="36"/>
        <v>0.58148101252635531</v>
      </c>
      <c r="K55" s="54">
        <f t="shared" si="36"/>
        <v>0.61171811557229194</v>
      </c>
      <c r="L55" s="54">
        <f t="shared" si="36"/>
        <v>0.58855901783024911</v>
      </c>
    </row>
    <row r="56" spans="1:12" ht="15">
      <c r="A56" s="87" t="s">
        <v>132</v>
      </c>
      <c r="B56" s="68"/>
      <c r="C56" s="68"/>
      <c r="D56" s="68"/>
      <c r="E56" s="68"/>
      <c r="F56" s="70"/>
      <c r="G56" s="13"/>
      <c r="H56" s="54"/>
      <c r="I56" s="54"/>
      <c r="J56" s="54"/>
      <c r="K56" s="54"/>
      <c r="L56" s="54"/>
    </row>
    <row r="57" spans="1:12" ht="80">
      <c r="A57" s="96" t="s">
        <v>133</v>
      </c>
      <c r="B57" s="68">
        <v>62</v>
      </c>
      <c r="C57" s="68" t="s">
        <v>134</v>
      </c>
      <c r="D57" s="68" t="s">
        <v>135</v>
      </c>
      <c r="E57" s="68" t="s">
        <v>135</v>
      </c>
      <c r="F57" s="70" t="s">
        <v>135</v>
      </c>
      <c r="G57" s="13"/>
      <c r="H57" s="54"/>
      <c r="I57" s="54"/>
      <c r="J57" s="54"/>
      <c r="K57" s="54"/>
      <c r="L57" s="54"/>
    </row>
    <row r="58" spans="1:12" ht="48">
      <c r="A58" s="96" t="s">
        <v>136</v>
      </c>
      <c r="B58" s="68">
        <v>11</v>
      </c>
      <c r="C58" s="68" t="s">
        <v>137</v>
      </c>
      <c r="D58" s="68" t="s">
        <v>137</v>
      </c>
      <c r="E58" s="68" t="s">
        <v>137</v>
      </c>
      <c r="F58" s="70" t="s">
        <v>137</v>
      </c>
      <c r="G58" s="13"/>
      <c r="H58" s="54"/>
      <c r="I58" s="54"/>
      <c r="J58" s="54"/>
      <c r="K58" s="54"/>
      <c r="L58" s="54"/>
    </row>
    <row r="59" spans="1:12" ht="80">
      <c r="A59" s="96" t="s">
        <v>138</v>
      </c>
      <c r="B59" s="68">
        <v>76</v>
      </c>
      <c r="C59" s="68" t="s">
        <v>139</v>
      </c>
      <c r="D59" s="68" t="s">
        <v>140</v>
      </c>
      <c r="E59" s="68" t="s">
        <v>141</v>
      </c>
      <c r="F59" s="70" t="s">
        <v>142</v>
      </c>
      <c r="G59" s="43"/>
      <c r="H59" s="54"/>
      <c r="I59" s="54"/>
      <c r="J59" s="54"/>
      <c r="K59" s="54"/>
      <c r="L59" s="54"/>
    </row>
    <row r="60" spans="1:12" ht="15">
      <c r="A60" s="87" t="s">
        <v>143</v>
      </c>
      <c r="B60" s="68">
        <v>973717</v>
      </c>
      <c r="C60" s="73">
        <v>1061173</v>
      </c>
      <c r="D60" s="73">
        <v>1108613</v>
      </c>
      <c r="E60" s="73">
        <v>1046961</v>
      </c>
      <c r="F60" s="69">
        <v>1136536</v>
      </c>
      <c r="G60" s="43"/>
      <c r="H60" s="54">
        <f>B60/B43</f>
        <v>0.20103453451624445</v>
      </c>
      <c r="I60" s="54">
        <f t="shared" ref="I60:L60" si="37">C60/C43</f>
        <v>0.21094245092262834</v>
      </c>
      <c r="J60" s="54">
        <f t="shared" si="37"/>
        <v>0.22210479793628876</v>
      </c>
      <c r="K60" s="54">
        <f t="shared" si="37"/>
        <v>0.23512250181457553</v>
      </c>
      <c r="L60" s="54">
        <f t="shared" si="37"/>
        <v>0.23399558953388278</v>
      </c>
    </row>
    <row r="61" spans="1:12" ht="15">
      <c r="A61" s="87" t="s">
        <v>148</v>
      </c>
      <c r="B61" s="68">
        <v>1226986</v>
      </c>
      <c r="C61" s="73">
        <v>673855</v>
      </c>
      <c r="D61" s="73">
        <v>1027833</v>
      </c>
      <c r="E61" s="73">
        <v>721926</v>
      </c>
      <c r="F61" s="69">
        <v>929562</v>
      </c>
      <c r="G61" s="49"/>
      <c r="H61" s="54">
        <f>B61/B43</f>
        <v>0.25332469225447302</v>
      </c>
      <c r="I61" s="54">
        <f t="shared" ref="I61:L61" si="38">C61/C43</f>
        <v>0.13395047298269719</v>
      </c>
      <c r="J61" s="54">
        <f t="shared" si="38"/>
        <v>0.20592094876864109</v>
      </c>
      <c r="K61" s="54">
        <f t="shared" si="38"/>
        <v>0.1621273832024204</v>
      </c>
      <c r="L61" s="54">
        <f t="shared" si="38"/>
        <v>0.19138277027590428</v>
      </c>
    </row>
    <row r="62" spans="1:12" ht="15">
      <c r="A62" s="87" t="s">
        <v>153</v>
      </c>
      <c r="B62" s="71">
        <v>-50765</v>
      </c>
      <c r="C62" s="71">
        <v>-59185</v>
      </c>
      <c r="D62" s="71">
        <v>-47610</v>
      </c>
      <c r="E62" s="71">
        <v>-40086</v>
      </c>
      <c r="F62" s="72">
        <v>-67842</v>
      </c>
      <c r="G62" s="13"/>
      <c r="H62" s="130">
        <f>B62/B43</f>
        <v>-1.0480990005019066E-2</v>
      </c>
      <c r="I62" s="130">
        <f t="shared" ref="I62:L62" si="39">C62/C43</f>
        <v>-1.1764932728080869E-2</v>
      </c>
      <c r="J62" s="130">
        <f t="shared" si="39"/>
        <v>-9.538413702298916E-3</v>
      </c>
      <c r="K62" s="130">
        <f t="shared" si="39"/>
        <v>-9.0023607448024082E-3</v>
      </c>
      <c r="L62" s="130">
        <f t="shared" si="39"/>
        <v>-1.3967642718891154E-2</v>
      </c>
    </row>
    <row r="63" spans="1:12" ht="15">
      <c r="A63" s="91" t="s">
        <v>154</v>
      </c>
      <c r="B63" s="97">
        <v>2150087</v>
      </c>
      <c r="C63" s="98">
        <v>1675993</v>
      </c>
      <c r="D63" s="98">
        <v>2088994</v>
      </c>
      <c r="E63" s="98">
        <v>1728954</v>
      </c>
      <c r="F63" s="99">
        <v>1998403</v>
      </c>
      <c r="G63" s="43"/>
      <c r="H63" s="130">
        <f>B63/B43</f>
        <v>0.44390899944689111</v>
      </c>
      <c r="I63" s="130">
        <f t="shared" ref="I63:L63" si="40">C63/C43</f>
        <v>0.33315780852808041</v>
      </c>
      <c r="J63" s="130">
        <f t="shared" si="40"/>
        <v>0.41851898747364463</v>
      </c>
      <c r="K63" s="130">
        <f t="shared" si="40"/>
        <v>0.388281884427708</v>
      </c>
      <c r="L63" s="130">
        <f t="shared" si="40"/>
        <v>0.41144098216975084</v>
      </c>
    </row>
    <row r="64" spans="1:12" ht="15">
      <c r="A64" s="91" t="s">
        <v>155</v>
      </c>
      <c r="B64" s="100">
        <v>4843531</v>
      </c>
      <c r="C64" s="100">
        <v>5030628</v>
      </c>
      <c r="D64" s="100">
        <v>4991396</v>
      </c>
      <c r="E64" s="100">
        <v>4452832</v>
      </c>
      <c r="F64" s="100">
        <v>4857083</v>
      </c>
      <c r="G64" s="137"/>
      <c r="H64" s="133">
        <f>B64/B43</f>
        <v>1</v>
      </c>
      <c r="I64" s="133">
        <f t="shared" ref="I64:L64" si="41">C64/C43</f>
        <v>1</v>
      </c>
      <c r="J64" s="133">
        <f t="shared" si="41"/>
        <v>1</v>
      </c>
      <c r="K64" s="133">
        <f t="shared" si="41"/>
        <v>1</v>
      </c>
      <c r="L64" s="133">
        <f t="shared" si="41"/>
        <v>1</v>
      </c>
    </row>
    <row r="65" spans="1:12" ht="15">
      <c r="A65" s="62" t="s">
        <v>159</v>
      </c>
      <c r="B65" s="103">
        <v>-292</v>
      </c>
      <c r="C65" s="103">
        <v>-506</v>
      </c>
      <c r="D65" s="103">
        <v>-848</v>
      </c>
      <c r="E65" s="104">
        <v>-977</v>
      </c>
      <c r="F65" s="105">
        <v>-1122</v>
      </c>
      <c r="G65" s="13"/>
      <c r="H65" s="131">
        <f>B65/B43</f>
        <v>-6.0286596699804339E-5</v>
      </c>
      <c r="I65" s="131">
        <f t="shared" ref="I65:L65" si="42">C65/C43</f>
        <v>-1.0058386348583119E-4</v>
      </c>
      <c r="J65" s="131">
        <f t="shared" si="42"/>
        <v>-1.6989235075718295E-4</v>
      </c>
      <c r="K65" s="131">
        <f t="shared" si="42"/>
        <v>-2.1941092769724974E-4</v>
      </c>
      <c r="L65" s="131">
        <f t="shared" si="42"/>
        <v>-2.3100284677037637E-4</v>
      </c>
    </row>
    <row r="66" spans="1:12" ht="15">
      <c r="A66" s="62" t="s">
        <v>160</v>
      </c>
      <c r="B66" s="106">
        <v>15907</v>
      </c>
      <c r="C66" s="106">
        <v>26383</v>
      </c>
      <c r="D66" s="106">
        <v>24805</v>
      </c>
      <c r="E66" s="106">
        <v>28642</v>
      </c>
      <c r="F66" s="107">
        <v>29170</v>
      </c>
      <c r="G66" s="49"/>
      <c r="H66" s="54">
        <f>B66/B43</f>
        <v>3.2841742935061217E-3</v>
      </c>
      <c r="I66" s="54">
        <f t="shared" ref="I66:L66" si="43">C66/C43</f>
        <v>5.244474447325463E-3</v>
      </c>
      <c r="J66" s="54">
        <f t="shared" si="43"/>
        <v>4.9695516044008532E-3</v>
      </c>
      <c r="K66" s="54">
        <f t="shared" si="43"/>
        <v>6.432310942788769E-3</v>
      </c>
      <c r="L66" s="54">
        <f t="shared" si="43"/>
        <v>6.0056622462494463E-3</v>
      </c>
    </row>
    <row r="67" spans="1:12" ht="15">
      <c r="A67" s="108" t="s">
        <v>161</v>
      </c>
      <c r="B67" s="103">
        <v>42</v>
      </c>
      <c r="C67" s="103">
        <v>33</v>
      </c>
      <c r="D67" s="103">
        <v>27</v>
      </c>
      <c r="E67" s="104">
        <v>15</v>
      </c>
      <c r="F67" s="105">
        <v>17</v>
      </c>
      <c r="G67" s="13"/>
      <c r="H67" s="54"/>
      <c r="I67" s="54"/>
      <c r="J67" s="54"/>
      <c r="K67" s="54"/>
      <c r="L67" s="54"/>
    </row>
    <row r="68" spans="1:12" ht="15">
      <c r="A68" s="19" t="s">
        <v>162</v>
      </c>
      <c r="B68" s="15"/>
      <c r="C68" s="15"/>
      <c r="D68" s="15"/>
      <c r="E68" s="12"/>
      <c r="F68" s="13"/>
      <c r="G68" s="13"/>
      <c r="H68" s="54"/>
      <c r="I68" s="54"/>
      <c r="J68" s="54"/>
      <c r="K68" s="54"/>
      <c r="L68" s="54"/>
    </row>
    <row r="69" spans="1:12" ht="15">
      <c r="A69" s="20" t="s">
        <v>163</v>
      </c>
      <c r="B69" s="14"/>
      <c r="C69" s="14"/>
      <c r="D69" s="14"/>
      <c r="E69" s="12"/>
      <c r="F69" s="13"/>
      <c r="G69" s="13"/>
      <c r="H69" s="54"/>
      <c r="I69" s="54"/>
      <c r="J69" s="54"/>
      <c r="K69" s="54"/>
      <c r="L69" s="54"/>
    </row>
    <row r="70" spans="1:12" ht="30">
      <c r="A70" s="20" t="s">
        <v>164</v>
      </c>
      <c r="B70" s="14">
        <v>39</v>
      </c>
      <c r="C70" s="14">
        <v>39</v>
      </c>
      <c r="D70" s="14">
        <v>39</v>
      </c>
      <c r="E70" s="12">
        <v>40</v>
      </c>
      <c r="F70" s="13">
        <v>40</v>
      </c>
      <c r="G70" s="13"/>
      <c r="H70" s="54"/>
      <c r="I70" s="54"/>
      <c r="J70" s="54"/>
      <c r="K70" s="54"/>
      <c r="L70" s="54"/>
    </row>
    <row r="71" spans="1:12" ht="30">
      <c r="A71" s="20" t="s">
        <v>165</v>
      </c>
      <c r="B71" s="14">
        <v>1</v>
      </c>
      <c r="C71" s="14">
        <v>1</v>
      </c>
      <c r="D71" s="14">
        <v>1</v>
      </c>
      <c r="E71" s="12">
        <v>1</v>
      </c>
      <c r="F71" s="13">
        <v>1</v>
      </c>
      <c r="G71" s="13"/>
      <c r="H71" s="54"/>
      <c r="I71" s="54"/>
      <c r="J71" s="54"/>
      <c r="K71" s="54"/>
      <c r="L71" s="54"/>
    </row>
    <row r="72" spans="1:12" ht="15">
      <c r="A72" s="20" t="s">
        <v>166</v>
      </c>
      <c r="B72" s="14">
        <v>20976</v>
      </c>
      <c r="C72" s="14">
        <v>21422</v>
      </c>
      <c r="D72" s="14">
        <v>21089</v>
      </c>
      <c r="E72" s="12">
        <v>21421</v>
      </c>
      <c r="F72" s="13">
        <v>21630</v>
      </c>
      <c r="G72" s="13"/>
      <c r="H72" s="54">
        <f>B72/B43</f>
        <v>4.3307248369010131E-3</v>
      </c>
      <c r="I72" s="54">
        <f t="shared" ref="I72:L72" si="44">C72/C43</f>
        <v>4.2583152640187265E-3</v>
      </c>
      <c r="J72" s="54">
        <f t="shared" si="44"/>
        <v>4.2250705013186689E-3</v>
      </c>
      <c r="K72" s="54">
        <f t="shared" si="44"/>
        <v>4.8106463482116548E-3</v>
      </c>
      <c r="L72" s="54">
        <f t="shared" si="44"/>
        <v>4.4532901743700899E-3</v>
      </c>
    </row>
    <row r="73" spans="1:12" ht="15">
      <c r="A73" s="20" t="s">
        <v>148</v>
      </c>
      <c r="B73" s="14">
        <v>18077</v>
      </c>
      <c r="C73" s="14">
        <v>23658</v>
      </c>
      <c r="D73" s="14">
        <v>24556</v>
      </c>
      <c r="E73" s="12">
        <v>14414</v>
      </c>
      <c r="F73" s="13">
        <v>15634</v>
      </c>
      <c r="G73" s="13"/>
      <c r="H73" s="54">
        <f>B73/B43</f>
        <v>3.732194549802613E-3</v>
      </c>
      <c r="I73" s="54">
        <f t="shared" ref="I73:L73" si="45">C73/C43</f>
        <v>4.7027925738098702E-3</v>
      </c>
      <c r="J73" s="54">
        <f t="shared" si="45"/>
        <v>4.9196657608412556E-3</v>
      </c>
      <c r="K73" s="54">
        <f t="shared" si="45"/>
        <v>3.2370410561188925E-3</v>
      </c>
      <c r="L73" s="54">
        <f t="shared" si="45"/>
        <v>3.2188043729127133E-3</v>
      </c>
    </row>
    <row r="74" spans="1:12" ht="15">
      <c r="A74" s="20" t="s">
        <v>167</v>
      </c>
      <c r="B74" s="14">
        <v>-22854</v>
      </c>
      <c r="C74" s="14">
        <v>-18231</v>
      </c>
      <c r="D74" s="14">
        <v>-20032</v>
      </c>
      <c r="E74" s="12">
        <v>-6257</v>
      </c>
      <c r="F74" s="13">
        <v>-7013</v>
      </c>
      <c r="G74" s="13"/>
      <c r="H74" s="54">
        <f>B74/B43</f>
        <v>-4.7184584964976998E-3</v>
      </c>
      <c r="I74" s="54">
        <f t="shared" ref="I74:L74" si="46">C74/C43</f>
        <v>-3.6240008205734951E-3</v>
      </c>
      <c r="J74" s="54">
        <f t="shared" si="46"/>
        <v>-4.0133060971319443E-3</v>
      </c>
      <c r="K74" s="54">
        <f t="shared" si="46"/>
        <v>-1.4051731572176987E-3</v>
      </c>
      <c r="L74" s="54">
        <f t="shared" si="46"/>
        <v>-1.4438707347599372E-3</v>
      </c>
    </row>
    <row r="75" spans="1:12" ht="15">
      <c r="A75" s="20" t="s">
        <v>159</v>
      </c>
      <c r="B75" s="27">
        <v>-292</v>
      </c>
      <c r="C75" s="27">
        <v>-506</v>
      </c>
      <c r="D75" s="27">
        <v>-848</v>
      </c>
      <c r="E75" s="28">
        <v>-977</v>
      </c>
      <c r="F75" s="29">
        <v>-1122</v>
      </c>
      <c r="G75" s="49"/>
      <c r="H75" s="131">
        <f>B75/B43</f>
        <v>-6.0286596699804339E-5</v>
      </c>
      <c r="I75" s="131">
        <f t="shared" ref="I75:L75" si="47">C75/C43</f>
        <v>-1.0058386348583119E-4</v>
      </c>
      <c r="J75" s="131">
        <f t="shared" si="47"/>
        <v>-1.6989235075718295E-4</v>
      </c>
      <c r="K75" s="131">
        <f t="shared" si="47"/>
        <v>-2.1941092769724974E-4</v>
      </c>
      <c r="L75" s="131">
        <f t="shared" si="47"/>
        <v>-2.3100284677037637E-4</v>
      </c>
    </row>
    <row r="76" spans="1:12" ht="15">
      <c r="A76" s="20" t="s">
        <v>160</v>
      </c>
      <c r="B76" s="14">
        <v>15907</v>
      </c>
      <c r="C76" s="14">
        <v>26383</v>
      </c>
      <c r="D76" s="14">
        <v>24805</v>
      </c>
      <c r="E76" s="14">
        <v>28642</v>
      </c>
      <c r="F76" s="14">
        <v>29170</v>
      </c>
      <c r="G76" s="14"/>
      <c r="H76" s="54">
        <f>B76/B43</f>
        <v>3.2841742935061217E-3</v>
      </c>
      <c r="I76" s="54">
        <f t="shared" ref="I76:L76" si="48">C76/C43</f>
        <v>5.244474447325463E-3</v>
      </c>
      <c r="J76" s="54">
        <f t="shared" si="48"/>
        <v>4.9695516044008532E-3</v>
      </c>
      <c r="K76" s="54">
        <f t="shared" si="48"/>
        <v>6.432310942788769E-3</v>
      </c>
      <c r="L76" s="54">
        <f t="shared" si="48"/>
        <v>6.0056622462494463E-3</v>
      </c>
    </row>
    <row r="77" spans="1:12" ht="15">
      <c r="A77" s="20" t="s">
        <v>161</v>
      </c>
      <c r="B77" s="27">
        <v>42</v>
      </c>
      <c r="C77" s="27">
        <v>33</v>
      </c>
      <c r="D77" s="27">
        <v>27</v>
      </c>
      <c r="E77" s="28">
        <v>15</v>
      </c>
      <c r="F77" s="29">
        <v>17</v>
      </c>
      <c r="G77" s="49"/>
      <c r="H77" s="131">
        <f>B77/B43</f>
        <v>8.6713597992869257E-6</v>
      </c>
      <c r="I77" s="131">
        <f t="shared" ref="I77:L77" si="49">C77/C43</f>
        <v>6.5598171838585564E-6</v>
      </c>
      <c r="J77" s="131">
        <f t="shared" si="49"/>
        <v>5.4093083377876654E-6</v>
      </c>
      <c r="K77" s="131">
        <f t="shared" si="49"/>
        <v>3.3686426975012758E-6</v>
      </c>
      <c r="L77" s="131">
        <f t="shared" si="49"/>
        <v>3.5000431328844906E-6</v>
      </c>
    </row>
    <row r="78" spans="1:12" ht="15">
      <c r="A78" s="19" t="s">
        <v>168</v>
      </c>
      <c r="B78" s="15">
        <f>+B76+B77</f>
        <v>15949</v>
      </c>
      <c r="C78" s="15">
        <f t="shared" ref="C78:E78" si="50">+C76+C77</f>
        <v>26416</v>
      </c>
      <c r="D78" s="15">
        <f t="shared" si="50"/>
        <v>24832</v>
      </c>
      <c r="E78" s="15">
        <f t="shared" si="50"/>
        <v>28657</v>
      </c>
      <c r="F78" s="15">
        <f>+F76+F77</f>
        <v>29187</v>
      </c>
      <c r="G78" s="15"/>
      <c r="H78" s="131">
        <f>B78/B43</f>
        <v>3.2928456533054089E-3</v>
      </c>
      <c r="I78" s="131">
        <f t="shared" ref="I78:L78" si="51">C78/C43</f>
        <v>5.2510342645093215E-3</v>
      </c>
      <c r="J78" s="131">
        <f t="shared" si="51"/>
        <v>4.9749609127386404E-3</v>
      </c>
      <c r="K78" s="131">
        <f t="shared" si="51"/>
        <v>6.4356795854862703E-3</v>
      </c>
      <c r="L78" s="131">
        <f t="shared" si="51"/>
        <v>6.0091622893823308E-3</v>
      </c>
    </row>
    <row r="79" spans="1:12" ht="15">
      <c r="A79" s="19" t="s">
        <v>169</v>
      </c>
      <c r="B79" s="26">
        <f>+B78+B66+B67</f>
        <v>31898</v>
      </c>
      <c r="C79" s="26">
        <f t="shared" ref="C79:F79" si="52">+C78+C66+C67</f>
        <v>52832</v>
      </c>
      <c r="D79" s="26">
        <f t="shared" si="52"/>
        <v>49664</v>
      </c>
      <c r="E79" s="26">
        <f t="shared" si="52"/>
        <v>57314</v>
      </c>
      <c r="F79" s="26">
        <f t="shared" si="52"/>
        <v>58374</v>
      </c>
      <c r="G79" s="50"/>
      <c r="H79" s="133">
        <f>B79/B43</f>
        <v>6.5856913066108178E-3</v>
      </c>
      <c r="I79" s="133">
        <f t="shared" ref="I79:L79" si="53">C79/C43</f>
        <v>1.0502068529018643E-2</v>
      </c>
      <c r="J79" s="133">
        <f t="shared" si="53"/>
        <v>9.9499218254772807E-3</v>
      </c>
      <c r="K79" s="133">
        <f t="shared" si="53"/>
        <v>1.2871359170972541E-2</v>
      </c>
      <c r="L79" s="133">
        <f t="shared" si="53"/>
        <v>1.2018324578764662E-2</v>
      </c>
    </row>
    <row r="80" spans="1:12" ht="14">
      <c r="A80" s="20"/>
      <c r="B80" s="3"/>
      <c r="C80" s="3"/>
      <c r="D80" s="3"/>
      <c r="E80" s="3"/>
      <c r="F80" s="1"/>
      <c r="G80" s="1"/>
    </row>
    <row r="81" spans="1:7" ht="14">
      <c r="A81" s="3"/>
      <c r="B81" s="3"/>
      <c r="C81" s="2"/>
      <c r="D81" s="2"/>
      <c r="E81" s="2"/>
      <c r="F81" s="2"/>
      <c r="G81" s="2"/>
    </row>
    <row r="82" spans="1:7" ht="14">
      <c r="B82" s="3"/>
      <c r="C82" s="2"/>
      <c r="D82" s="2"/>
      <c r="E82" s="2"/>
      <c r="F82" s="2"/>
      <c r="G82" s="2"/>
    </row>
    <row r="83" spans="1:7" ht="14">
      <c r="A83" s="3"/>
      <c r="B83" s="3"/>
      <c r="C83" s="2"/>
      <c r="D83" s="2"/>
      <c r="E83" s="2"/>
      <c r="F83" s="2"/>
      <c r="G83" s="2"/>
    </row>
    <row r="84" spans="1:7" ht="14">
      <c r="A84" s="3"/>
      <c r="B84" s="3"/>
      <c r="C84" s="2"/>
      <c r="D84" s="2"/>
      <c r="E84" s="2"/>
      <c r="F84" s="2"/>
      <c r="G84" s="2"/>
    </row>
    <row r="85" spans="1:7" ht="14">
      <c r="A85" s="3"/>
      <c r="B85" s="3"/>
      <c r="C85" s="2"/>
      <c r="D85" s="2"/>
      <c r="E85" s="2"/>
      <c r="F85" s="2"/>
      <c r="G85" s="2"/>
    </row>
    <row r="86" spans="1:7" ht="14">
      <c r="A86" s="3"/>
      <c r="B86" s="3"/>
      <c r="C86" s="2"/>
      <c r="D86" s="2"/>
      <c r="E86" s="2"/>
      <c r="F86" s="2"/>
      <c r="G86" s="2"/>
    </row>
    <row r="87" spans="1:7" ht="14">
      <c r="A87" s="3"/>
      <c r="B87" s="3"/>
      <c r="C87" s="2"/>
      <c r="D87" s="2"/>
      <c r="E87" s="2"/>
      <c r="F87" s="2"/>
      <c r="G87" s="2"/>
    </row>
    <row r="88" spans="1:7" ht="14">
      <c r="A88" s="3"/>
      <c r="B88" s="3"/>
      <c r="C88" s="2"/>
      <c r="D88" s="2"/>
      <c r="E88" s="2"/>
      <c r="F88" s="2"/>
      <c r="G88" s="2"/>
    </row>
    <row r="89" spans="1:7" ht="14">
      <c r="A89" s="3"/>
      <c r="B89" s="3"/>
      <c r="C89" s="2"/>
      <c r="D89" s="2"/>
      <c r="E89" s="2"/>
      <c r="F89" s="2"/>
      <c r="G89" s="2"/>
    </row>
    <row r="90" spans="1:7" ht="14">
      <c r="A90" s="3"/>
      <c r="B90" s="3"/>
      <c r="C90" s="2"/>
      <c r="D90" s="2"/>
      <c r="E90" s="2"/>
      <c r="F90" s="2"/>
      <c r="G90" s="2"/>
    </row>
    <row r="91" spans="1:7" ht="14">
      <c r="A91" s="3"/>
      <c r="B91" s="3"/>
      <c r="C91" s="2"/>
      <c r="D91" s="2"/>
      <c r="E91" s="2"/>
      <c r="F91" s="2"/>
      <c r="G91" s="2"/>
    </row>
    <row r="92" spans="1:7" ht="14">
      <c r="A92" s="3"/>
      <c r="B92" s="3"/>
      <c r="C92" s="2"/>
      <c r="D92" s="2"/>
      <c r="E92" s="2"/>
      <c r="F92" s="2"/>
      <c r="G92" s="2"/>
    </row>
  </sheetData>
  <mergeCells count="8">
    <mergeCell ref="A27:F27"/>
    <mergeCell ref="A28:F28"/>
    <mergeCell ref="A29:F29"/>
    <mergeCell ref="H1:L1"/>
    <mergeCell ref="A1:F1"/>
    <mergeCell ref="A3:F3"/>
    <mergeCell ref="A4:F4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Ratios</vt:lpstr>
      <vt:lpstr>Horiz</vt:lpstr>
      <vt:lpstr>Vertic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Randall M Hopkins</dc:creator>
  <cp:keywords/>
  <dc:description/>
  <cp:lastModifiedBy>Microsoft Office User</cp:lastModifiedBy>
  <cp:revision/>
  <dcterms:created xsi:type="dcterms:W3CDTF">2017-10-31T23:13:33Z</dcterms:created>
  <dcterms:modified xsi:type="dcterms:W3CDTF">2023-12-15T22:32:33Z</dcterms:modified>
  <cp:category/>
  <cp:contentStatus/>
</cp:coreProperties>
</file>